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58" firstSheet="1" activeTab="6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5.a melléklet" sheetId="6" r:id="rId6"/>
    <sheet name="6.melléklet" sheetId="7" r:id="rId7"/>
    <sheet name="7.melléklet" sheetId="8" r:id="rId8"/>
    <sheet name="8.melléklet" sheetId="9" r:id="rId9"/>
    <sheet name="9. melléklet" sheetId="10" r:id="rId10"/>
    <sheet name="10. melléklet" sheetId="11" r:id="rId11"/>
    <sheet name="10.a melléklet" sheetId="12" r:id="rId12"/>
    <sheet name="10.b melléklet" sheetId="13" r:id="rId13"/>
  </sheets>
  <definedNames/>
  <calcPr fullCalcOnLoad="1"/>
</workbook>
</file>

<file path=xl/sharedStrings.xml><?xml version="1.0" encoding="utf-8"?>
<sst xmlns="http://schemas.openxmlformats.org/spreadsheetml/2006/main" count="799" uniqueCount="397">
  <si>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</si>
  <si>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</si>
  <si>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</si>
  <si>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</si>
  <si>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</si>
  <si>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</si>
  <si>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</si>
  <si>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</si>
  <si>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</si>
  <si>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</si>
  <si>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</si>
  <si>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</si>
  <si>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</si>
  <si>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</si>
  <si>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</si>
  <si>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</si>
  <si>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</si>
  <si>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</si>
  <si>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</si>
  <si>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</si>
  <si>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</si>
  <si>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</si>
  <si>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</si>
  <si>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</si>
  <si>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</si>
  <si>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</si>
  <si>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</si>
  <si>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</si>
  <si>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</si>
  <si>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</si>
  <si>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</si>
  <si>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</si>
  <si>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</si>
  <si>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>Megnevezés</t>
  </si>
  <si>
    <t>Összeg</t>
  </si>
  <si>
    <t xml:space="preserve">                               Pénzeszközátadások összesen</t>
  </si>
  <si>
    <t xml:space="preserve">                  BEVÉTELEK</t>
  </si>
  <si>
    <t xml:space="preserve">                         KIADÁSOK</t>
  </si>
  <si>
    <t>Működési bevételek</t>
  </si>
  <si>
    <t>Támogatások</t>
  </si>
  <si>
    <t>Véglegesen átvett pénzeszköz</t>
  </si>
  <si>
    <t>BEVÉTELEK MINDÖSSZESEN</t>
  </si>
  <si>
    <t>1</t>
  </si>
  <si>
    <t>Személyi juttatások</t>
  </si>
  <si>
    <t>Ellátottak pénzbeli juttatásai</t>
  </si>
  <si>
    <t>Hitelek, kölcsönök törlesztése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</si>
  <si>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</si>
  <si>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</si>
  <si>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</si>
  <si>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</si>
  <si>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</si>
  <si>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</si>
  <si>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</si>
  <si>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</si>
  <si>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</si>
  <si>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</si>
  <si>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</si>
  <si>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</si>
  <si>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</si>
  <si>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</si>
  <si>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</si>
  <si>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</si>
  <si>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</si>
  <si>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</si>
  <si>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</si>
  <si>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</si>
  <si>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</si>
  <si>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</si>
  <si>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Ellát.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</si>
  <si>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</si>
  <si>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</si>
  <si>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</si>
  <si>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</si>
  <si>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</si>
  <si>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</si>
  <si>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2. melléklet</t>
  </si>
  <si>
    <t>5. melléklet</t>
  </si>
  <si>
    <t>7. melléklet</t>
  </si>
  <si>
    <t>12.</t>
  </si>
  <si>
    <t>13.</t>
  </si>
  <si>
    <t>14.</t>
  </si>
  <si>
    <t>15.</t>
  </si>
  <si>
    <t>16.</t>
  </si>
  <si>
    <t>17.</t>
  </si>
  <si>
    <t>18.</t>
  </si>
  <si>
    <t>19.</t>
  </si>
  <si>
    <t>4. mellékllet</t>
  </si>
  <si>
    <t>Pápakörnyéki Önkormányzatok Feladatellátó Intézménye</t>
  </si>
  <si>
    <t>Eredeti előirányzat</t>
  </si>
  <si>
    <t>I/1.</t>
  </si>
  <si>
    <t>I/2.</t>
  </si>
  <si>
    <t>Közvetített szolgáltatások</t>
  </si>
  <si>
    <t xml:space="preserve">I/3. </t>
  </si>
  <si>
    <t>Ellátási díjak</t>
  </si>
  <si>
    <t>Kamatbevételek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</si>
  <si>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</si>
  <si>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</si>
  <si>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</si>
  <si>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</si>
  <si>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</si>
  <si>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</si>
  <si>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</si>
  <si>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1. melléklet</t>
  </si>
  <si>
    <t>Finanszírozási kiadások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</si>
  <si>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</si>
  <si>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</si>
  <si>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</si>
  <si>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</si>
  <si>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</si>
  <si>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Beruházás</t>
  </si>
  <si>
    <t>Felújítás</t>
  </si>
  <si>
    <t>Egyéb felhalmozási célú kiadás</t>
  </si>
  <si>
    <t>Irányító szervi támogatás folyósítása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</si>
  <si>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</si>
  <si>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</si>
  <si>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</si>
  <si>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</si>
  <si>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</si>
  <si>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</si>
  <si>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</si>
  <si>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</si>
  <si>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>VII/1.</t>
  </si>
  <si>
    <t>VII/2.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</si>
  <si>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</si>
  <si>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</si>
  <si>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</si>
  <si>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</si>
  <si>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</si>
  <si>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</si>
  <si>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6. melléklet</t>
  </si>
  <si>
    <t>Szociális és gyermekjóléti alapszolgáltatások általános feladatai</t>
  </si>
  <si>
    <t>Sorszám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</si>
  <si>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</si>
  <si>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</si>
  <si>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</si>
  <si>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</si>
  <si>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eredeti előirányzt</t>
  </si>
  <si>
    <t>Munkaadót</t>
  </si>
  <si>
    <t>pénzb.j.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</si>
  <si>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</si>
  <si>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</si>
  <si>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</si>
  <si>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Adásztevel</t>
  </si>
  <si>
    <t>Bakonyjákó</t>
  </si>
  <si>
    <t>Bakonykoppány</t>
  </si>
  <si>
    <t>Bakonypölöske</t>
  </si>
  <si>
    <t>Bakonyság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</si>
  <si>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</si>
  <si>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</si>
  <si>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</si>
  <si>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</si>
  <si>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</si>
  <si>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</si>
  <si>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</si>
  <si>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</si>
  <si>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</si>
  <si>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</si>
  <si>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</si>
  <si>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</si>
  <si>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</si>
  <si>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</si>
  <si>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</si>
  <si>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</si>
  <si>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</si>
  <si>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</si>
  <si>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</si>
  <si>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</si>
  <si>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</si>
  <si>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</si>
  <si>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</si>
  <si>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</si>
  <si>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</si>
  <si>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</si>
  <si>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</si>
  <si>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</si>
  <si>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</si>
  <si>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</si>
  <si>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</si>
  <si>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</si>
  <si>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</si>
  <si>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</si>
  <si>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</si>
  <si>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</si>
  <si>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</si>
  <si>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</si>
  <si>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</si>
  <si>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</si>
  <si>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</si>
  <si>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Belső ellenőrzés</t>
  </si>
  <si>
    <t>Fht-ra jogosultak hosszabb időtartamú közfoglalkoztatása</t>
  </si>
  <si>
    <t>2./1</t>
  </si>
  <si>
    <t>2./2</t>
  </si>
  <si>
    <t>2./3</t>
  </si>
  <si>
    <t>2./4</t>
  </si>
  <si>
    <t>1./1</t>
  </si>
  <si>
    <t>1./2</t>
  </si>
  <si>
    <t>1./3</t>
  </si>
  <si>
    <t>II/3/a</t>
  </si>
  <si>
    <t>II/3/b</t>
  </si>
  <si>
    <t>Működési kiadások összesen</t>
  </si>
  <si>
    <t>Pápakörnyéki Önkormányzatok Feladatellátó Társulása által működtetett</t>
  </si>
  <si>
    <t>Pápakörnyéki Önkormányzatok Feladatellátó Intézmény</t>
  </si>
  <si>
    <t>Bevételi jogcímek</t>
  </si>
  <si>
    <t>Finanszírozás</t>
  </si>
  <si>
    <t>Bevételek összesen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</si>
  <si>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</si>
  <si>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</si>
  <si>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</si>
  <si>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</si>
  <si>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Kiadások összesen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</si>
  <si>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</si>
  <si>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</si>
  <si>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</si>
  <si>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</si>
  <si>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</si>
  <si>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</si>
  <si>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</si>
  <si>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Települések</t>
  </si>
  <si>
    <t>lakosság-</t>
  </si>
  <si>
    <t>Házi orvosi ügyelet</t>
  </si>
  <si>
    <t>Igazgatás</t>
  </si>
  <si>
    <t>Sport</t>
  </si>
  <si>
    <t>önkormányzati hozzájárulás feladatonként Ft/fő</t>
  </si>
  <si>
    <t>Bankonyszentiván</t>
  </si>
  <si>
    <t>Magyargencs</t>
  </si>
  <si>
    <t>Pápadereske</t>
  </si>
  <si>
    <t>feladatonként</t>
  </si>
  <si>
    <t>V/2.</t>
  </si>
  <si>
    <t>Előző évi normatíva visszafizetése</t>
  </si>
  <si>
    <t>Család és gyermekjóléti szolg.</t>
  </si>
  <si>
    <t>Házi orvosi ügyeleti ellátás</t>
  </si>
  <si>
    <t>Közfoglalkoztatottak alapilletménye</t>
  </si>
  <si>
    <t>Külső személyi juttatás</t>
  </si>
  <si>
    <t>Közüzemi díjak</t>
  </si>
  <si>
    <t>(Közös hivatalhoz tartozó települések száma 5 és 8 közötti)</t>
  </si>
  <si>
    <t>(feladatellátáshoz tartozó közös hivatalok száma alapján)</t>
  </si>
  <si>
    <t xml:space="preserve">Család és gyermekjóléti szolgáltatási alapnormatíva </t>
  </si>
  <si>
    <t>Család és gyermekjóléti szolgáltatási kiegészítő normatíva</t>
  </si>
  <si>
    <t>9 db</t>
  </si>
  <si>
    <t>3 db</t>
  </si>
  <si>
    <t>Lakosságszám</t>
  </si>
  <si>
    <t>Család és gyermekj. szolg.</t>
  </si>
  <si>
    <t>Települések száma</t>
  </si>
  <si>
    <t>Előző évi maradvány igénybevétele</t>
  </si>
  <si>
    <t>I/3.</t>
  </si>
  <si>
    <t>I/4.</t>
  </si>
  <si>
    <t>I/5.</t>
  </si>
  <si>
    <t>III/1.</t>
  </si>
  <si>
    <t>III/2.</t>
  </si>
  <si>
    <t>III/3.</t>
  </si>
  <si>
    <t>III/4.</t>
  </si>
  <si>
    <t>III/5.</t>
  </si>
  <si>
    <t>III/6.</t>
  </si>
  <si>
    <t>III/7.</t>
  </si>
  <si>
    <t>Maradvány igénybevétele</t>
  </si>
  <si>
    <t>III. 3.a</t>
  </si>
  <si>
    <t>III. 3. aab</t>
  </si>
  <si>
    <t>III. 3. da</t>
  </si>
  <si>
    <t>Házi segítségnyújtás - szociális segítés</t>
  </si>
  <si>
    <t>III. 3. db</t>
  </si>
  <si>
    <t xml:space="preserve">Házi segítségnyújtás - személyi gondozás társulás által történő feladatellátása </t>
  </si>
  <si>
    <t xml:space="preserve"> Ft-ban</t>
  </si>
  <si>
    <t>Ft-ban</t>
  </si>
  <si>
    <t>9. melléklet</t>
  </si>
  <si>
    <t>Nyitó pénzkészlet</t>
  </si>
  <si>
    <t>20.</t>
  </si>
  <si>
    <t>Záró pénzkészlet</t>
  </si>
  <si>
    <t>Támogatási kölcsönök visszatérülése</t>
  </si>
  <si>
    <t>Előző évi maradvány igénybevétele működési célra</t>
  </si>
  <si>
    <t>Előző évi maradvány igénybevétele felhalmozási célra</t>
  </si>
  <si>
    <t>10. melléklet</t>
  </si>
  <si>
    <t>2018. évi tervezett kiadásaihoz a tagönkormányzatok hozzájárulása feladatonként</t>
  </si>
  <si>
    <t>2018. évi tervezett bevételei jogcímenként</t>
  </si>
  <si>
    <t>Gesztor önkormányzattól normatíva átvétele 2018. évre</t>
  </si>
  <si>
    <t>2018. évi tervezett kiadásai</t>
  </si>
  <si>
    <t>44+2</t>
  </si>
  <si>
    <t>I/6.</t>
  </si>
  <si>
    <t>Közalkalmazottak jubileumi jutalma</t>
  </si>
  <si>
    <t>2018. évi tervezett bevételei és kiadásai</t>
  </si>
  <si>
    <t>2018. évi tervezett kiadásai feladatonként</t>
  </si>
  <si>
    <t>IV/1.</t>
  </si>
  <si>
    <t>Informatikai eszközök beszerzése</t>
  </si>
  <si>
    <t>2018. évi tervezett pénzeszköz átadása és átvétele</t>
  </si>
  <si>
    <t>Gesztor önkormányzattól 2018. évi normatív támogatások átvétele</t>
  </si>
  <si>
    <t>Önkormányzatok  hozzájárulása ellátandó feladataikhoz</t>
  </si>
  <si>
    <t>OEP finanszírozás</t>
  </si>
  <si>
    <t>Pénzeszköz átvételek összesen</t>
  </si>
  <si>
    <t>Pénzeszköz átadás összesen</t>
  </si>
  <si>
    <t>2018. évi bevételi-kiadási előirányzatainak mérlegszerű bemutatása</t>
  </si>
  <si>
    <t>2018. évre tervezett gesztor önkormányzattól, Vaszar Község Önkormányzatától átvett normatív támogatásai</t>
  </si>
  <si>
    <t>39 fő</t>
  </si>
  <si>
    <t>97 fő</t>
  </si>
  <si>
    <t>2018. évi likviditási terve</t>
  </si>
  <si>
    <t>2018. évi tervezett felhalmozási kiadásai kormányzati funkciónként</t>
  </si>
  <si>
    <t>Kormányzati funkció</t>
  </si>
  <si>
    <t>Család és gyermekjóléti szolgálat</t>
  </si>
  <si>
    <t>1 db fénymásoló</t>
  </si>
  <si>
    <t>1 db számítógép, monitorral, irodai szoftverrel</t>
  </si>
  <si>
    <t>21 db kerékpár gondozónőknek</t>
  </si>
  <si>
    <t>Fejezet, cím</t>
  </si>
  <si>
    <t>B E V É T E L E K</t>
  </si>
  <si>
    <t>Módosítás</t>
  </si>
  <si>
    <t>K I A D Á S O K</t>
  </si>
  <si>
    <t>terhelő járulékok</t>
  </si>
  <si>
    <t>Eredeti</t>
  </si>
  <si>
    <t>Módosított</t>
  </si>
  <si>
    <t>I/7.</t>
  </si>
  <si>
    <t>Foglalkoztatottak egyéb személyi juttatásai</t>
  </si>
  <si>
    <t xml:space="preserve">Módosított </t>
  </si>
  <si>
    <t>Támogatásértékű működési bevétel</t>
  </si>
  <si>
    <t>Munkaszervezet működéséhez Vaszar Önkormányzatnak</t>
  </si>
  <si>
    <t>Szociális ágazati összevont pótlék</t>
  </si>
  <si>
    <t>Közszférában foglalkoztatottak bérkompenzációja</t>
  </si>
  <si>
    <t>Maradvány nyilvántartásbavétele</t>
  </si>
  <si>
    <t>ered./mód. ei.</t>
  </si>
  <si>
    <t>8. melléklet</t>
  </si>
  <si>
    <t>módosítás</t>
  </si>
  <si>
    <t>módosított előirányzat</t>
  </si>
  <si>
    <t>módosított ei.</t>
  </si>
  <si>
    <t>eredeti előirányzat</t>
  </si>
  <si>
    <t>Pénzeszköz átadás</t>
  </si>
  <si>
    <t xml:space="preserve">Pénzeszköz átvételek </t>
  </si>
  <si>
    <t>II/3/c</t>
  </si>
  <si>
    <t>II/3/d</t>
  </si>
  <si>
    <t>Gesztor önkormányzattól előző évi normatíva átvétele</t>
  </si>
  <si>
    <t>Gesztor önkormányzattól egyéb támogattás átvétele</t>
  </si>
  <si>
    <t>Gesztor önkormányzattól egyéb központi támogatás átvétele 2018. évre</t>
  </si>
  <si>
    <t>2018. évi tervezett kiadásaihoz a tagönkormányzatok hozzájárulása feladatonként II. félévben</t>
  </si>
  <si>
    <t>2018. évi tervezett kiadásaihoz a tagönkormányzatok hozzájárulása feladatonként I. félévben</t>
  </si>
  <si>
    <t>Költségvetési létszámkeret (fő)</t>
  </si>
  <si>
    <t>5.a melléklet</t>
  </si>
  <si>
    <t>2018. évi előirányzat-felhasználási ütemterve</t>
  </si>
  <si>
    <t>Felhalmozási és tőkejellegű bevételek</t>
  </si>
  <si>
    <t>10.a melléklet</t>
  </si>
  <si>
    <t>10.b melléklet</t>
  </si>
  <si>
    <t>Jogszabály</t>
  </si>
  <si>
    <t>2017. évi C. tv</t>
  </si>
  <si>
    <t>a 2017. évi C. tv. 2. számú melléklete és egyéb jogszabályok szerint</t>
  </si>
  <si>
    <t>Egyéb jogszabályok</t>
  </si>
  <si>
    <t>462/2017.(XII.28.) Korm. rend.</t>
  </si>
  <si>
    <t>257/2000.(XII.26.) Korm. rend.</t>
  </si>
  <si>
    <t>II/2/a</t>
  </si>
  <si>
    <t>II/2/b</t>
  </si>
  <si>
    <t>Diákmunka támogatása</t>
  </si>
  <si>
    <t>Egyéb működési célú bevételek (előző évi kiadások visszatérülése)</t>
  </si>
  <si>
    <t>Egyéb szolgáltatás (vér- és vizeletvizsgálat)</t>
  </si>
  <si>
    <t>Egyéb működési célú bevételek (előző évi kiadások visszatér.)</t>
  </si>
  <si>
    <t>I/8.</t>
  </si>
  <si>
    <t>Jutalom</t>
  </si>
  <si>
    <t>IV/2.</t>
  </si>
  <si>
    <t>IV/3.</t>
  </si>
  <si>
    <t>Kisértékű tárgyi eszközök beszerzése</t>
  </si>
  <si>
    <t>Beruházási célú ÁFA</t>
  </si>
  <si>
    <t>Önkormányzatok igazgatási</t>
  </si>
  <si>
    <t>tevékenysége</t>
  </si>
  <si>
    <t>Kisértékű tárgyi eszköz beszerzés</t>
  </si>
  <si>
    <t>VI/1</t>
  </si>
  <si>
    <t>VI 2/2</t>
  </si>
  <si>
    <t>VI 2/3</t>
  </si>
  <si>
    <t>VI 1/1</t>
  </si>
  <si>
    <t>Háziorvosi ügyelet ellátása</t>
  </si>
  <si>
    <t xml:space="preserve">Szolgáltatási díjak </t>
  </si>
  <si>
    <t>9 db számítógép, monitorral, irodai szoftverrel</t>
  </si>
  <si>
    <t>Kisértékú tárgyi eszközök beszerzése</t>
  </si>
  <si>
    <t>Intézmény beruházási kiadásai összesen</t>
  </si>
  <si>
    <t>Társulás beruházási kiadásai összesen</t>
  </si>
  <si>
    <t>Felhalmozási kiadások mindösszesen</t>
  </si>
  <si>
    <t>Gázkazán csere</t>
  </si>
  <si>
    <t>Klíma beépítése</t>
  </si>
  <si>
    <t>Villamoshálózat fejlesztése</t>
  </si>
  <si>
    <t>Számítógépek beszerzése</t>
  </si>
  <si>
    <t>Kisértékű tárgyi eszköz beszerzése (router)</t>
  </si>
  <si>
    <t>(vérnyomásmérők, asztali számológép, eszig olvasó, router)</t>
  </si>
  <si>
    <t>Vaszar Község Önkormányzatnak Intézmény működtetéséhez átadott</t>
  </si>
  <si>
    <t>Fajl. Össz.</t>
  </si>
  <si>
    <t xml:space="preserve">Mutatósz. </t>
  </si>
  <si>
    <t>Fajl. Összeg</t>
  </si>
  <si>
    <t>Mutatósz.</t>
  </si>
  <si>
    <t>Fajl. összeg</t>
  </si>
  <si>
    <t xml:space="preserve">3 db  </t>
  </si>
  <si>
    <t>- 22 fő</t>
  </si>
  <si>
    <t>+ 5 fő</t>
  </si>
  <si>
    <t>17 fő</t>
  </si>
  <si>
    <t>102 fő</t>
  </si>
  <si>
    <t>Módosított előirányzat      2018. május 23.</t>
  </si>
  <si>
    <t xml:space="preserve">Módosított előirányzat      </t>
  </si>
  <si>
    <t>Módosított előirányzat 2018. május 23.</t>
  </si>
  <si>
    <t xml:space="preserve">Módosított előirányzat </t>
  </si>
  <si>
    <t>Módosított előirányzat     2018. május 23.</t>
  </si>
  <si>
    <t>mód. Ei. V. 23.</t>
  </si>
  <si>
    <t xml:space="preserve">eredeti ei     </t>
  </si>
  <si>
    <t>mód. Ei. V.23.</t>
  </si>
  <si>
    <t>Módosított  ei.</t>
  </si>
  <si>
    <t>2018. május 23.</t>
  </si>
  <si>
    <t>Módosított ei.</t>
  </si>
  <si>
    <t>Módosított előirányzat 2018. V. 23.</t>
  </si>
  <si>
    <t>Módosított előirányzat       2018. május 23.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</si>
</sst>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sz val="7"/>
      <color indexed="8"/>
      <name val="Garamond"/>
      <family val="1"/>
    </font>
    <font>
      <b/>
      <sz val="7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8"/>
      <color indexed="8"/>
      <name val="Calibri"/>
      <family val="2"/>
    </font>
    <font>
      <sz val="18"/>
      <color indexed="8"/>
      <name val="Garamond"/>
      <family val="1"/>
    </font>
    <font>
      <b/>
      <sz val="18"/>
      <color indexed="8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8"/>
      <color indexed="8"/>
      <name val="Calibri"/>
      <family val="2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sz val="14"/>
      <color theme="1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8"/>
      <color theme="1"/>
      <name val="Calibri"/>
      <family val="2"/>
    </font>
    <font>
      <sz val="14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4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1" fillId="0" borderId="0" applyFont="0" applyFill="0" applyBorder="0" applyAlignment="0" applyProtection="0"/>
  </cellStyleXfs>
  <cellXfs count="59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1" fillId="0" borderId="0" xfId="40" applyNumberFormat="1" applyFont="1" applyAlignment="1">
      <alignment/>
    </xf>
    <xf numFmtId="165" fontId="2" fillId="0" borderId="0" xfId="40" applyNumberFormat="1" applyFont="1" applyAlignment="1">
      <alignment horizontal="right"/>
    </xf>
    <xf numFmtId="165" fontId="7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4" xfId="4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3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3" fontId="3" fillId="0" borderId="15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/>
    </xf>
    <xf numFmtId="3" fontId="3" fillId="0" borderId="15" xfId="40" applyNumberFormat="1" applyFont="1" applyBorder="1" applyAlignment="1">
      <alignment/>
    </xf>
    <xf numFmtId="3" fontId="3" fillId="0" borderId="14" xfId="40" applyNumberFormat="1" applyFont="1" applyBorder="1" applyAlignment="1">
      <alignment/>
    </xf>
    <xf numFmtId="3" fontId="3" fillId="0" borderId="16" xfId="4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3" fontId="2" fillId="0" borderId="2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167" fontId="2" fillId="0" borderId="33" xfId="0" applyNumberFormat="1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3" fontId="3" fillId="0" borderId="34" xfId="40" applyNumberFormat="1" applyFont="1" applyBorder="1" applyAlignment="1">
      <alignment horizontal="right"/>
    </xf>
    <xf numFmtId="0" fontId="59" fillId="0" borderId="0" xfId="0" applyFont="1" applyAlignment="1">
      <alignment/>
    </xf>
    <xf numFmtId="3" fontId="60" fillId="0" borderId="11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3" fontId="60" fillId="32" borderId="11" xfId="0" applyNumberFormat="1" applyFont="1" applyFill="1" applyBorder="1" applyAlignment="1">
      <alignment/>
    </xf>
    <xf numFmtId="3" fontId="60" fillId="0" borderId="35" xfId="0" applyNumberFormat="1" applyFont="1" applyBorder="1" applyAlignment="1">
      <alignment/>
    </xf>
    <xf numFmtId="3" fontId="60" fillId="0" borderId="24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3" fontId="60" fillId="32" borderId="10" xfId="0" applyNumberFormat="1" applyFont="1" applyFill="1" applyBorder="1" applyAlignment="1">
      <alignment/>
    </xf>
    <xf numFmtId="3" fontId="60" fillId="0" borderId="15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3" fontId="60" fillId="32" borderId="0" xfId="0" applyNumberFormat="1" applyFont="1" applyFill="1" applyBorder="1" applyAlignment="1">
      <alignment/>
    </xf>
    <xf numFmtId="3" fontId="60" fillId="32" borderId="24" xfId="0" applyNumberFormat="1" applyFont="1" applyFill="1" applyBorder="1" applyAlignment="1">
      <alignment/>
    </xf>
    <xf numFmtId="3" fontId="60" fillId="0" borderId="36" xfId="0" applyNumberFormat="1" applyFont="1" applyBorder="1" applyAlignment="1">
      <alignment/>
    </xf>
    <xf numFmtId="3" fontId="60" fillId="0" borderId="37" xfId="0" applyNumberFormat="1" applyFont="1" applyBorder="1" applyAlignment="1">
      <alignment/>
    </xf>
    <xf numFmtId="3" fontId="60" fillId="32" borderId="38" xfId="0" applyNumberFormat="1" applyFont="1" applyFill="1" applyBorder="1" applyAlignment="1">
      <alignment/>
    </xf>
    <xf numFmtId="3" fontId="60" fillId="32" borderId="37" xfId="0" applyNumberFormat="1" applyFont="1" applyFill="1" applyBorder="1" applyAlignment="1">
      <alignment/>
    </xf>
    <xf numFmtId="3" fontId="60" fillId="0" borderId="32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60" fillId="0" borderId="10" xfId="0" applyNumberFormat="1" applyFont="1" applyBorder="1" applyAlignment="1">
      <alignment horizontal="right"/>
    </xf>
    <xf numFmtId="3" fontId="60" fillId="32" borderId="10" xfId="0" applyNumberFormat="1" applyFont="1" applyFill="1" applyBorder="1" applyAlignment="1">
      <alignment horizontal="right"/>
    </xf>
    <xf numFmtId="3" fontId="60" fillId="0" borderId="15" xfId="0" applyNumberFormat="1" applyFont="1" applyBorder="1" applyAlignment="1">
      <alignment horizontal="right"/>
    </xf>
    <xf numFmtId="3" fontId="60" fillId="0" borderId="37" xfId="0" applyNumberFormat="1" applyFont="1" applyBorder="1" applyAlignment="1">
      <alignment horizontal="right"/>
    </xf>
    <xf numFmtId="3" fontId="60" fillId="0" borderId="32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/>
    </xf>
    <xf numFmtId="3" fontId="14" fillId="0" borderId="40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42" xfId="0" applyNumberFormat="1" applyFont="1" applyBorder="1" applyAlignment="1">
      <alignment horizontal="right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3" fontId="14" fillId="0" borderId="43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" fontId="13" fillId="0" borderId="12" xfId="0" applyNumberFormat="1" applyFont="1" applyBorder="1" applyAlignment="1">
      <alignment horizontal="right"/>
    </xf>
    <xf numFmtId="3" fontId="60" fillId="0" borderId="12" xfId="0" applyNumberFormat="1" applyFont="1" applyBorder="1" applyAlignment="1">
      <alignment horizontal="right"/>
    </xf>
    <xf numFmtId="3" fontId="60" fillId="32" borderId="46" xfId="0" applyNumberFormat="1" applyFont="1" applyFill="1" applyBorder="1" applyAlignment="1">
      <alignment horizontal="right"/>
    </xf>
    <xf numFmtId="3" fontId="14" fillId="0" borderId="47" xfId="0" applyNumberFormat="1" applyFont="1" applyBorder="1" applyAlignment="1">
      <alignment horizontal="right"/>
    </xf>
    <xf numFmtId="3" fontId="60" fillId="33" borderId="27" xfId="0" applyNumberFormat="1" applyFont="1" applyFill="1" applyBorder="1" applyAlignment="1">
      <alignment/>
    </xf>
    <xf numFmtId="3" fontId="60" fillId="0" borderId="17" xfId="0" applyNumberFormat="1" applyFont="1" applyBorder="1" applyAlignment="1">
      <alignment/>
    </xf>
    <xf numFmtId="3" fontId="60" fillId="32" borderId="17" xfId="0" applyNumberFormat="1" applyFont="1" applyFill="1" applyBorder="1" applyAlignment="1">
      <alignment/>
    </xf>
    <xf numFmtId="3" fontId="60" fillId="33" borderId="31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 horizontal="right"/>
    </xf>
    <xf numFmtId="3" fontId="60" fillId="0" borderId="17" xfId="0" applyNumberFormat="1" applyFont="1" applyBorder="1" applyAlignment="1">
      <alignment horizontal="right"/>
    </xf>
    <xf numFmtId="3" fontId="60" fillId="32" borderId="17" xfId="0" applyNumberFormat="1" applyFont="1" applyFill="1" applyBorder="1" applyAlignment="1">
      <alignment horizontal="right"/>
    </xf>
    <xf numFmtId="3" fontId="60" fillId="0" borderId="31" xfId="0" applyNumberFormat="1" applyFont="1" applyBorder="1" applyAlignment="1">
      <alignment horizontal="right"/>
    </xf>
    <xf numFmtId="3" fontId="60" fillId="32" borderId="36" xfId="0" applyNumberFormat="1" applyFont="1" applyFill="1" applyBorder="1" applyAlignment="1">
      <alignment/>
    </xf>
    <xf numFmtId="3" fontId="60" fillId="33" borderId="36" xfId="0" applyNumberFormat="1" applyFont="1" applyFill="1" applyBorder="1" applyAlignment="1">
      <alignment/>
    </xf>
    <xf numFmtId="3" fontId="60" fillId="33" borderId="10" xfId="0" applyNumberFormat="1" applyFont="1" applyFill="1" applyBorder="1" applyAlignment="1">
      <alignment/>
    </xf>
    <xf numFmtId="3" fontId="60" fillId="34" borderId="36" xfId="0" applyNumberFormat="1" applyFont="1" applyFill="1" applyBorder="1" applyAlignment="1">
      <alignment/>
    </xf>
    <xf numFmtId="3" fontId="60" fillId="33" borderId="10" xfId="0" applyNumberFormat="1" applyFont="1" applyFill="1" applyBorder="1" applyAlignment="1">
      <alignment horizontal="right"/>
    </xf>
    <xf numFmtId="3" fontId="60" fillId="34" borderId="37" xfId="0" applyNumberFormat="1" applyFont="1" applyFill="1" applyBorder="1" applyAlignment="1">
      <alignment horizontal="right"/>
    </xf>
    <xf numFmtId="3" fontId="60" fillId="33" borderId="17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 horizontal="right"/>
    </xf>
    <xf numFmtId="3" fontId="60" fillId="33" borderId="17" xfId="0" applyNumberFormat="1" applyFont="1" applyFill="1" applyBorder="1" applyAlignment="1">
      <alignment horizontal="right"/>
    </xf>
    <xf numFmtId="3" fontId="60" fillId="34" borderId="17" xfId="0" applyNumberFormat="1" applyFont="1" applyFill="1" applyBorder="1" applyAlignment="1">
      <alignment/>
    </xf>
    <xf numFmtId="3" fontId="60" fillId="34" borderId="10" xfId="0" applyNumberFormat="1" applyFont="1" applyFill="1" applyBorder="1" applyAlignment="1">
      <alignment/>
    </xf>
    <xf numFmtId="3" fontId="14" fillId="0" borderId="43" xfId="0" applyNumberFormat="1" applyFont="1" applyBorder="1" applyAlignment="1">
      <alignment horizontal="right"/>
    </xf>
    <xf numFmtId="0" fontId="3" fillId="0" borderId="37" xfId="0" applyFont="1" applyBorder="1" applyAlignment="1">
      <alignment/>
    </xf>
    <xf numFmtId="165" fontId="7" fillId="0" borderId="17" xfId="40" applyNumberFormat="1" applyFont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3" fillId="0" borderId="34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3" fillId="0" borderId="2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3" fontId="60" fillId="0" borderId="27" xfId="0" applyNumberFormat="1" applyFont="1" applyBorder="1" applyAlignment="1">
      <alignment/>
    </xf>
    <xf numFmtId="3" fontId="60" fillId="32" borderId="27" xfId="0" applyNumberFormat="1" applyFont="1" applyFill="1" applyBorder="1" applyAlignment="1">
      <alignment/>
    </xf>
    <xf numFmtId="3" fontId="60" fillId="0" borderId="50" xfId="0" applyNumberFormat="1" applyFont="1" applyBorder="1" applyAlignment="1">
      <alignment/>
    </xf>
    <xf numFmtId="3" fontId="60" fillId="0" borderId="31" xfId="0" applyNumberFormat="1" applyFont="1" applyBorder="1" applyAlignment="1">
      <alignment/>
    </xf>
    <xf numFmtId="0" fontId="60" fillId="0" borderId="51" xfId="0" applyFont="1" applyBorder="1" applyAlignment="1">
      <alignment/>
    </xf>
    <xf numFmtId="0" fontId="60" fillId="0" borderId="52" xfId="0" applyFont="1" applyBorder="1" applyAlignment="1">
      <alignment/>
    </xf>
    <xf numFmtId="0" fontId="60" fillId="0" borderId="53" xfId="0" applyFont="1" applyBorder="1" applyAlignment="1">
      <alignment/>
    </xf>
    <xf numFmtId="3" fontId="60" fillId="0" borderId="52" xfId="0" applyNumberFormat="1" applyFont="1" applyBorder="1" applyAlignment="1">
      <alignment/>
    </xf>
    <xf numFmtId="0" fontId="60" fillId="0" borderId="53" xfId="0" applyFont="1" applyFill="1" applyBorder="1" applyAlignment="1">
      <alignment/>
    </xf>
    <xf numFmtId="3" fontId="60" fillId="0" borderId="53" xfId="0" applyNumberFormat="1" applyFont="1" applyBorder="1" applyAlignment="1">
      <alignment/>
    </xf>
    <xf numFmtId="0" fontId="60" fillId="0" borderId="54" xfId="0" applyFont="1" applyBorder="1" applyAlignment="1">
      <alignment/>
    </xf>
    <xf numFmtId="0" fontId="13" fillId="0" borderId="52" xfId="0" applyFont="1" applyBorder="1" applyAlignment="1">
      <alignment/>
    </xf>
    <xf numFmtId="0" fontId="60" fillId="0" borderId="55" xfId="0" applyFont="1" applyBorder="1" applyAlignment="1">
      <alignment/>
    </xf>
    <xf numFmtId="3" fontId="60" fillId="33" borderId="31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right"/>
    </xf>
    <xf numFmtId="0" fontId="61" fillId="0" borderId="19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1" fillId="0" borderId="56" xfId="0" applyFont="1" applyBorder="1" applyAlignment="1">
      <alignment/>
    </xf>
    <xf numFmtId="0" fontId="60" fillId="0" borderId="56" xfId="0" applyFont="1" applyBorder="1" applyAlignment="1">
      <alignment/>
    </xf>
    <xf numFmtId="0" fontId="60" fillId="0" borderId="21" xfId="0" applyFont="1" applyBorder="1" applyAlignment="1">
      <alignment/>
    </xf>
    <xf numFmtId="0" fontId="61" fillId="0" borderId="10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2" fillId="0" borderId="58" xfId="0" applyNumberFormat="1" applyFont="1" applyBorder="1" applyAlignment="1">
      <alignment/>
    </xf>
    <xf numFmtId="0" fontId="2" fillId="0" borderId="58" xfId="0" applyFont="1" applyBorder="1" applyAlignment="1">
      <alignment/>
    </xf>
    <xf numFmtId="3" fontId="3" fillId="0" borderId="12" xfId="40" applyNumberFormat="1" applyFont="1" applyBorder="1" applyAlignment="1">
      <alignment horizontal="right"/>
    </xf>
    <xf numFmtId="3" fontId="2" fillId="0" borderId="12" xfId="4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vertical="center" wrapText="1"/>
    </xf>
    <xf numFmtId="167" fontId="7" fillId="0" borderId="13" xfId="0" applyNumberFormat="1" applyFont="1" applyBorder="1" applyAlignment="1">
      <alignment horizontal="center"/>
    </xf>
    <xf numFmtId="12" fontId="7" fillId="0" borderId="13" xfId="0" applyNumberFormat="1" applyFont="1" applyBorder="1" applyAlignment="1">
      <alignment horizontal="center"/>
    </xf>
    <xf numFmtId="16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 wrapText="1"/>
    </xf>
    <xf numFmtId="2" fontId="3" fillId="0" borderId="60" xfId="0" applyNumberFormat="1" applyFont="1" applyBorder="1" applyAlignment="1">
      <alignment horizontal="center" wrapText="1"/>
    </xf>
    <xf numFmtId="2" fontId="3" fillId="0" borderId="48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0" borderId="61" xfId="0" applyNumberFormat="1" applyFont="1" applyBorder="1" applyAlignment="1">
      <alignment horizontal="right" wrapText="1"/>
    </xf>
    <xf numFmtId="3" fontId="2" fillId="0" borderId="61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5" fontId="3" fillId="0" borderId="14" xfId="4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3" fontId="3" fillId="0" borderId="14" xfId="4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2" fillId="0" borderId="27" xfId="0" applyNumberFormat="1" applyFont="1" applyBorder="1" applyAlignment="1">
      <alignment horizontal="right" wrapText="1"/>
    </xf>
    <xf numFmtId="165" fontId="3" fillId="0" borderId="14" xfId="40" applyNumberFormat="1" applyFont="1" applyBorder="1" applyAlignment="1">
      <alignment/>
    </xf>
    <xf numFmtId="3" fontId="3" fillId="0" borderId="62" xfId="4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62" xfId="0" applyNumberFormat="1" applyFont="1" applyBorder="1" applyAlignment="1">
      <alignment horizontal="right"/>
    </xf>
    <xf numFmtId="3" fontId="3" fillId="0" borderId="10" xfId="4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2" fillId="0" borderId="10" xfId="40" applyNumberFormat="1" applyFont="1" applyBorder="1" applyAlignment="1">
      <alignment/>
    </xf>
    <xf numFmtId="3" fontId="3" fillId="0" borderId="10" xfId="4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2" fillId="0" borderId="37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32" xfId="0" applyFont="1" applyBorder="1" applyAlignment="1">
      <alignment/>
    </xf>
    <xf numFmtId="12" fontId="2" fillId="0" borderId="63" xfId="0" applyNumberFormat="1" applyFont="1" applyBorder="1" applyAlignment="1">
      <alignment/>
    </xf>
    <xf numFmtId="12" fontId="2" fillId="0" borderId="35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64" fontId="5" fillId="0" borderId="10" xfId="40" applyNumberFormat="1" applyFont="1" applyBorder="1" applyAlignment="1">
      <alignment horizontal="center" wrapText="1"/>
    </xf>
    <xf numFmtId="165" fontId="2" fillId="0" borderId="10" xfId="40" applyNumberFormat="1" applyFont="1" applyBorder="1" applyAlignment="1">
      <alignment horizontal="right"/>
    </xf>
    <xf numFmtId="165" fontId="3" fillId="0" borderId="10" xfId="4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9" xfId="40" applyNumberFormat="1" applyFont="1" applyBorder="1" applyAlignment="1">
      <alignment horizontal="center" vertical="center" wrapText="1"/>
    </xf>
    <xf numFmtId="164" fontId="3" fillId="0" borderId="22" xfId="40" applyNumberFormat="1" applyFont="1" applyBorder="1" applyAlignment="1">
      <alignment horizontal="center" vertical="center" wrapText="1"/>
    </xf>
    <xf numFmtId="164" fontId="5" fillId="0" borderId="15" xfId="40" applyNumberFormat="1" applyFont="1" applyBorder="1" applyAlignment="1">
      <alignment horizontal="center" wrapText="1"/>
    </xf>
    <xf numFmtId="165" fontId="2" fillId="0" borderId="15" xfId="40" applyNumberFormat="1" applyFont="1" applyBorder="1" applyAlignment="1">
      <alignment horizontal="right"/>
    </xf>
    <xf numFmtId="165" fontId="3" fillId="0" borderId="15" xfId="40" applyNumberFormat="1" applyFont="1" applyBorder="1" applyAlignment="1">
      <alignment horizontal="right"/>
    </xf>
    <xf numFmtId="165" fontId="3" fillId="0" borderId="16" xfId="4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2" fillId="0" borderId="43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/>
    </xf>
    <xf numFmtId="3" fontId="62" fillId="0" borderId="10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62" fillId="0" borderId="21" xfId="0" applyFont="1" applyBorder="1" applyAlignment="1">
      <alignment/>
    </xf>
    <xf numFmtId="0" fontId="17" fillId="0" borderId="20" xfId="0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6" fillId="0" borderId="17" xfId="0" applyFont="1" applyBorder="1" applyAlignment="1">
      <alignment wrapText="1"/>
    </xf>
    <xf numFmtId="0" fontId="17" fillId="0" borderId="14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53" xfId="0" applyFont="1" applyBorder="1" applyAlignment="1">
      <alignment/>
    </xf>
    <xf numFmtId="0" fontId="14" fillId="0" borderId="68" xfId="0" applyFont="1" applyBorder="1" applyAlignment="1">
      <alignment horizontal="center"/>
    </xf>
    <xf numFmtId="0" fontId="60" fillId="0" borderId="54" xfId="0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60" fillId="0" borderId="52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18" fillId="0" borderId="4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68" xfId="0" applyFont="1" applyBorder="1" applyAlignment="1">
      <alignment horizontal="center"/>
    </xf>
    <xf numFmtId="3" fontId="18" fillId="0" borderId="43" xfId="0" applyNumberFormat="1" applyFont="1" applyBorder="1" applyAlignment="1">
      <alignment/>
    </xf>
    <xf numFmtId="0" fontId="63" fillId="0" borderId="51" xfId="0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33" borderId="36" xfId="0" applyNumberFormat="1" applyFont="1" applyFill="1" applyBorder="1" applyAlignment="1">
      <alignment/>
    </xf>
    <xf numFmtId="3" fontId="63" fillId="33" borderId="27" xfId="0" applyNumberFormat="1" applyFont="1" applyFill="1" applyBorder="1" applyAlignment="1">
      <alignment/>
    </xf>
    <xf numFmtId="3" fontId="63" fillId="0" borderId="11" xfId="0" applyNumberFormat="1" applyFont="1" applyBorder="1" applyAlignment="1">
      <alignment/>
    </xf>
    <xf numFmtId="3" fontId="63" fillId="32" borderId="11" xfId="0" applyNumberFormat="1" applyFont="1" applyFill="1" applyBorder="1" applyAlignment="1">
      <alignment/>
    </xf>
    <xf numFmtId="3" fontId="63" fillId="0" borderId="35" xfId="0" applyNumberFormat="1" applyFont="1" applyBorder="1" applyAlignment="1">
      <alignment/>
    </xf>
    <xf numFmtId="0" fontId="63" fillId="0" borderId="52" xfId="0" applyFont="1" applyBorder="1" applyAlignment="1">
      <alignment/>
    </xf>
    <xf numFmtId="3" fontId="63" fillId="0" borderId="24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3" fontId="63" fillId="0" borderId="17" xfId="0" applyNumberFormat="1" applyFont="1" applyBorder="1" applyAlignment="1">
      <alignment/>
    </xf>
    <xf numFmtId="3" fontId="63" fillId="32" borderId="10" xfId="0" applyNumberFormat="1" applyFont="1" applyFill="1" applyBorder="1" applyAlignment="1">
      <alignment/>
    </xf>
    <xf numFmtId="3" fontId="63" fillId="0" borderId="15" xfId="0" applyNumberFormat="1" applyFont="1" applyBorder="1" applyAlignment="1">
      <alignment/>
    </xf>
    <xf numFmtId="3" fontId="63" fillId="33" borderId="10" xfId="0" applyNumberFormat="1" applyFont="1" applyFill="1" applyBorder="1" applyAlignment="1">
      <alignment/>
    </xf>
    <xf numFmtId="3" fontId="63" fillId="32" borderId="17" xfId="0" applyNumberFormat="1" applyFont="1" applyFill="1" applyBorder="1" applyAlignment="1">
      <alignment/>
    </xf>
    <xf numFmtId="3" fontId="63" fillId="32" borderId="27" xfId="0" applyNumberFormat="1" applyFont="1" applyFill="1" applyBorder="1" applyAlignment="1">
      <alignment/>
    </xf>
    <xf numFmtId="3" fontId="63" fillId="33" borderId="17" xfId="0" applyNumberFormat="1" applyFont="1" applyFill="1" applyBorder="1" applyAlignment="1">
      <alignment/>
    </xf>
    <xf numFmtId="0" fontId="63" fillId="0" borderId="53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52" xfId="0" applyNumberFormat="1" applyFont="1" applyBorder="1" applyAlignment="1">
      <alignment/>
    </xf>
    <xf numFmtId="3" fontId="63" fillId="34" borderId="10" xfId="0" applyNumberFormat="1" applyFont="1" applyFill="1" applyBorder="1" applyAlignment="1">
      <alignment/>
    </xf>
    <xf numFmtId="3" fontId="63" fillId="32" borderId="0" xfId="0" applyNumberFormat="1" applyFont="1" applyFill="1" applyBorder="1" applyAlignment="1">
      <alignment/>
    </xf>
    <xf numFmtId="3" fontId="63" fillId="34" borderId="36" xfId="0" applyNumberFormat="1" applyFont="1" applyFill="1" applyBorder="1" applyAlignment="1">
      <alignment/>
    </xf>
    <xf numFmtId="3" fontId="63" fillId="34" borderId="17" xfId="0" applyNumberFormat="1" applyFont="1" applyFill="1" applyBorder="1" applyAlignment="1">
      <alignment/>
    </xf>
    <xf numFmtId="0" fontId="63" fillId="0" borderId="53" xfId="0" applyFont="1" applyFill="1" applyBorder="1" applyAlignment="1">
      <alignment/>
    </xf>
    <xf numFmtId="3" fontId="63" fillId="32" borderId="36" xfId="0" applyNumberFormat="1" applyFont="1" applyFill="1" applyBorder="1" applyAlignment="1">
      <alignment/>
    </xf>
    <xf numFmtId="3" fontId="63" fillId="0" borderId="36" xfId="0" applyNumberFormat="1" applyFont="1" applyBorder="1" applyAlignment="1">
      <alignment/>
    </xf>
    <xf numFmtId="3" fontId="63" fillId="0" borderId="53" xfId="0" applyNumberFormat="1" applyFont="1" applyBorder="1" applyAlignment="1">
      <alignment/>
    </xf>
    <xf numFmtId="3" fontId="63" fillId="32" borderId="24" xfId="0" applyNumberFormat="1" applyFont="1" applyFill="1" applyBorder="1" applyAlignment="1">
      <alignment/>
    </xf>
    <xf numFmtId="3" fontId="63" fillId="0" borderId="50" xfId="0" applyNumberFormat="1" applyFont="1" applyBorder="1" applyAlignment="1">
      <alignment/>
    </xf>
    <xf numFmtId="0" fontId="63" fillId="0" borderId="54" xfId="0" applyFont="1" applyFill="1" applyBorder="1" applyAlignment="1">
      <alignment/>
    </xf>
    <xf numFmtId="0" fontId="63" fillId="0" borderId="54" xfId="0" applyFont="1" applyBorder="1" applyAlignment="1">
      <alignment/>
    </xf>
    <xf numFmtId="3" fontId="63" fillId="0" borderId="31" xfId="0" applyNumberFormat="1" applyFont="1" applyBorder="1" applyAlignment="1">
      <alignment/>
    </xf>
    <xf numFmtId="3" fontId="63" fillId="32" borderId="38" xfId="0" applyNumberFormat="1" applyFont="1" applyFill="1" applyBorder="1" applyAlignment="1">
      <alignment/>
    </xf>
    <xf numFmtId="3" fontId="63" fillId="32" borderId="37" xfId="0" applyNumberFormat="1" applyFont="1" applyFill="1" applyBorder="1" applyAlignment="1">
      <alignment/>
    </xf>
    <xf numFmtId="3" fontId="63" fillId="33" borderId="31" xfId="0" applyNumberFormat="1" applyFont="1" applyFill="1" applyBorder="1" applyAlignment="1">
      <alignment/>
    </xf>
    <xf numFmtId="3" fontId="63" fillId="0" borderId="37" xfId="0" applyNumberFormat="1" applyFont="1" applyBorder="1" applyAlignment="1">
      <alignment/>
    </xf>
    <xf numFmtId="3" fontId="63" fillId="0" borderId="32" xfId="0" applyNumberFormat="1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52" xfId="0" applyFont="1" applyBorder="1" applyAlignment="1">
      <alignment/>
    </xf>
    <xf numFmtId="3" fontId="19" fillId="0" borderId="17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33" borderId="17" xfId="0" applyNumberFormat="1" applyFont="1" applyFill="1" applyBorder="1" applyAlignment="1">
      <alignment horizontal="right"/>
    </xf>
    <xf numFmtId="0" fontId="63" fillId="0" borderId="52" xfId="0" applyFont="1" applyFill="1" applyBorder="1" applyAlignment="1">
      <alignment/>
    </xf>
    <xf numFmtId="3" fontId="63" fillId="0" borderId="17" xfId="0" applyNumberFormat="1" applyFont="1" applyBorder="1" applyAlignment="1">
      <alignment horizontal="right"/>
    </xf>
    <xf numFmtId="3" fontId="63" fillId="0" borderId="12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 horizontal="right"/>
    </xf>
    <xf numFmtId="3" fontId="63" fillId="33" borderId="17" xfId="0" applyNumberFormat="1" applyFont="1" applyFill="1" applyBorder="1" applyAlignment="1">
      <alignment horizontal="right"/>
    </xf>
    <xf numFmtId="3" fontId="63" fillId="32" borderId="10" xfId="0" applyNumberFormat="1" applyFont="1" applyFill="1" applyBorder="1" applyAlignment="1">
      <alignment horizontal="right"/>
    </xf>
    <xf numFmtId="3" fontId="63" fillId="0" borderId="15" xfId="0" applyNumberFormat="1" applyFont="1" applyBorder="1" applyAlignment="1">
      <alignment horizontal="right"/>
    </xf>
    <xf numFmtId="3" fontId="63" fillId="33" borderId="10" xfId="0" applyNumberFormat="1" applyFont="1" applyFill="1" applyBorder="1" applyAlignment="1">
      <alignment horizontal="right"/>
    </xf>
    <xf numFmtId="3" fontId="63" fillId="32" borderId="17" xfId="0" applyNumberFormat="1" applyFont="1" applyFill="1" applyBorder="1" applyAlignment="1">
      <alignment horizontal="right"/>
    </xf>
    <xf numFmtId="0" fontId="63" fillId="0" borderId="55" xfId="0" applyFont="1" applyBorder="1" applyAlignment="1">
      <alignment/>
    </xf>
    <xf numFmtId="3" fontId="63" fillId="0" borderId="31" xfId="0" applyNumberFormat="1" applyFont="1" applyBorder="1" applyAlignment="1">
      <alignment horizontal="right"/>
    </xf>
    <xf numFmtId="3" fontId="63" fillId="32" borderId="46" xfId="0" applyNumberFormat="1" applyFont="1" applyFill="1" applyBorder="1" applyAlignment="1">
      <alignment horizontal="right"/>
    </xf>
    <xf numFmtId="3" fontId="63" fillId="34" borderId="37" xfId="0" applyNumberFormat="1" applyFont="1" applyFill="1" applyBorder="1" applyAlignment="1">
      <alignment horizontal="right"/>
    </xf>
    <xf numFmtId="3" fontId="63" fillId="33" borderId="31" xfId="0" applyNumberFormat="1" applyFont="1" applyFill="1" applyBorder="1" applyAlignment="1">
      <alignment horizontal="right"/>
    </xf>
    <xf numFmtId="3" fontId="63" fillId="0" borderId="37" xfId="0" applyNumberFormat="1" applyFont="1" applyBorder="1" applyAlignment="1">
      <alignment horizontal="right"/>
    </xf>
    <xf numFmtId="3" fontId="63" fillId="0" borderId="32" xfId="0" applyNumberFormat="1" applyFont="1" applyBorder="1" applyAlignment="1">
      <alignment horizontal="right"/>
    </xf>
    <xf numFmtId="0" fontId="18" fillId="0" borderId="40" xfId="0" applyFont="1" applyFill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 horizontal="right"/>
    </xf>
    <xf numFmtId="3" fontId="18" fillId="0" borderId="47" xfId="0" applyNumberFormat="1" applyFont="1" applyBorder="1" applyAlignment="1">
      <alignment horizontal="right"/>
    </xf>
    <xf numFmtId="3" fontId="18" fillId="0" borderId="43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3" fontId="18" fillId="0" borderId="42" xfId="0" applyNumberFormat="1" applyFont="1" applyBorder="1" applyAlignment="1">
      <alignment horizontal="right"/>
    </xf>
    <xf numFmtId="0" fontId="18" fillId="0" borderId="69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164" fontId="5" fillId="0" borderId="12" xfId="40" applyNumberFormat="1" applyFont="1" applyBorder="1" applyAlignment="1">
      <alignment horizontal="center" wrapText="1"/>
    </xf>
    <xf numFmtId="165" fontId="2" fillId="0" borderId="12" xfId="40" applyNumberFormat="1" applyFont="1" applyBorder="1" applyAlignment="1">
      <alignment horizontal="right"/>
    </xf>
    <xf numFmtId="165" fontId="3" fillId="0" borderId="12" xfId="40" applyNumberFormat="1" applyFont="1" applyBorder="1" applyAlignment="1">
      <alignment horizontal="right"/>
    </xf>
    <xf numFmtId="165" fontId="3" fillId="0" borderId="62" xfId="4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165" fontId="3" fillId="0" borderId="34" xfId="40" applyNumberFormat="1" applyFont="1" applyBorder="1" applyAlignment="1">
      <alignment/>
    </xf>
    <xf numFmtId="2" fontId="3" fillId="0" borderId="57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 horizontal="right" wrapText="1"/>
    </xf>
    <xf numFmtId="3" fontId="3" fillId="0" borderId="70" xfId="0" applyNumberFormat="1" applyFont="1" applyBorder="1" applyAlignment="1">
      <alignment horizontal="right" wrapText="1"/>
    </xf>
    <xf numFmtId="0" fontId="64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3" fontId="60" fillId="0" borderId="12" xfId="0" applyNumberFormat="1" applyFont="1" applyBorder="1" applyAlignment="1">
      <alignment/>
    </xf>
    <xf numFmtId="3" fontId="61" fillId="0" borderId="62" xfId="0" applyNumberFormat="1" applyFont="1" applyBorder="1" applyAlignment="1">
      <alignment/>
    </xf>
    <xf numFmtId="0" fontId="61" fillId="0" borderId="49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4" fillId="0" borderId="60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wrapText="1"/>
    </xf>
    <xf numFmtId="0" fontId="61" fillId="0" borderId="49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3" fontId="58" fillId="0" borderId="6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3" fontId="60" fillId="0" borderId="35" xfId="0" applyNumberFormat="1" applyFont="1" applyBorder="1" applyAlignment="1">
      <alignment horizontal="right" wrapText="1"/>
    </xf>
    <xf numFmtId="0" fontId="61" fillId="0" borderId="71" xfId="0" applyFont="1" applyBorder="1" applyAlignment="1">
      <alignment horizontal="center" wrapText="1"/>
    </xf>
    <xf numFmtId="3" fontId="61" fillId="0" borderId="12" xfId="0" applyNumberFormat="1" applyFont="1" applyBorder="1" applyAlignment="1">
      <alignment/>
    </xf>
    <xf numFmtId="3" fontId="61" fillId="0" borderId="15" xfId="0" applyNumberFormat="1" applyFont="1" applyBorder="1" applyAlignment="1">
      <alignment/>
    </xf>
    <xf numFmtId="3" fontId="61" fillId="0" borderId="16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/>
    </xf>
    <xf numFmtId="0" fontId="64" fillId="0" borderId="22" xfId="0" applyFont="1" applyBorder="1" applyAlignment="1">
      <alignment horizontal="center" vertical="center" wrapText="1"/>
    </xf>
    <xf numFmtId="3" fontId="2" fillId="0" borderId="10" xfId="40" applyNumberFormat="1" applyFont="1" applyBorder="1" applyAlignment="1">
      <alignment horizontal="right" vertical="center"/>
    </xf>
    <xf numFmtId="3" fontId="3" fillId="0" borderId="15" xfId="40" applyNumberFormat="1" applyFont="1" applyBorder="1" applyAlignment="1">
      <alignment horizontal="right" vertical="center"/>
    </xf>
    <xf numFmtId="3" fontId="2" fillId="0" borderId="10" xfId="4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3" fillId="0" borderId="10" xfId="4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48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7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3" fillId="0" borderId="4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3" fontId="19" fillId="0" borderId="42" xfId="0" applyNumberFormat="1" applyFont="1" applyBorder="1" applyAlignment="1">
      <alignment horizontal="center"/>
    </xf>
    <xf numFmtId="3" fontId="19" fillId="0" borderId="76" xfId="0" applyNumberFormat="1" applyFont="1" applyBorder="1" applyAlignment="1">
      <alignment horizontal="center"/>
    </xf>
    <xf numFmtId="3" fontId="18" fillId="0" borderId="40" xfId="0" applyNumberFormat="1" applyFont="1" applyBorder="1" applyAlignment="1">
      <alignment horizontal="center"/>
    </xf>
    <xf numFmtId="3" fontId="18" fillId="0" borderId="69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68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3" fontId="18" fillId="0" borderId="42" xfId="0" applyNumberFormat="1" applyFont="1" applyBorder="1" applyAlignment="1">
      <alignment horizontal="center"/>
    </xf>
    <xf numFmtId="3" fontId="18" fillId="0" borderId="77" xfId="0" applyNumberFormat="1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3" fontId="63" fillId="0" borderId="42" xfId="0" applyNumberFormat="1" applyFont="1" applyBorder="1" applyAlignment="1">
      <alignment horizontal="center"/>
    </xf>
    <xf numFmtId="3" fontId="63" fillId="0" borderId="77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3" fontId="18" fillId="0" borderId="78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68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3" fontId="14" fillId="0" borderId="41" xfId="0" applyNumberFormat="1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3" fontId="60" fillId="0" borderId="42" xfId="0" applyNumberFormat="1" applyFont="1" applyBorder="1" applyAlignment="1">
      <alignment horizontal="center"/>
    </xf>
    <xf numFmtId="3" fontId="60" fillId="0" borderId="77" xfId="0" applyNumberFormat="1" applyFont="1" applyBorder="1" applyAlignment="1">
      <alignment horizontal="center"/>
    </xf>
    <xf numFmtId="3" fontId="14" fillId="0" borderId="78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77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E5" sqref="E5"/>
    </sheetView>
  </sheetViews>
  <sheetFormatPr defaultColWidth="9.140625" defaultRowHeight="15"/>
  <cols>
    <col min="1" max="1" width="7.57421875" style="0" customWidth="1"/>
    <col min="2" max="2" width="60.421875" style="0" customWidth="1"/>
    <col min="3" max="3" width="16.8515625" style="0" hidden="1" customWidth="1"/>
    <col min="4" max="4" width="16.8515625" style="0" customWidth="1"/>
    <col min="5" max="5" width="17.28125" style="0" customWidth="1"/>
    <col min="6" max="6" width="17.7109375" style="19" customWidth="1"/>
  </cols>
  <sheetData>
    <row r="1" spans="1:6" ht="14.25">
      <c r="A1" s="484" t="s">
        <v>102</v>
      </c>
      <c r="B1" s="484"/>
      <c r="C1" s="484"/>
      <c r="D1" s="484"/>
      <c r="E1" s="484"/>
      <c r="F1" s="484"/>
    </row>
    <row r="2" spans="1:6" ht="14.25">
      <c r="A2" s="487" t="s">
        <v>108</v>
      </c>
      <c r="B2" s="487"/>
      <c r="C2" s="487"/>
      <c r="D2" s="487"/>
      <c r="E2" s="487"/>
      <c r="F2" s="487"/>
    </row>
    <row r="3" spans="1:6" ht="14.25">
      <c r="A3" s="487" t="s">
        <v>272</v>
      </c>
      <c r="B3" s="487"/>
      <c r="C3" s="487"/>
      <c r="D3" s="487"/>
      <c r="E3" s="487"/>
      <c r="F3" s="487"/>
    </row>
    <row r="4" spans="1:6" ht="15.75" customHeight="1" thickBot="1">
      <c r="A4" s="488" t="s">
        <v>261</v>
      </c>
      <c r="B4" s="489"/>
      <c r="C4" s="489"/>
      <c r="D4" s="489"/>
      <c r="E4" s="489"/>
      <c r="F4" s="489"/>
    </row>
    <row r="5" spans="1:6" ht="57.75" customHeight="1">
      <c r="A5" s="43"/>
      <c r="B5" s="72" t="s">
        <v>300</v>
      </c>
      <c r="C5" s="291" t="s">
        <v>88</v>
      </c>
      <c r="D5" s="291" t="s">
        <v>384</v>
      </c>
      <c r="E5" s="254" t="s">
        <v>301</v>
      </c>
      <c r="F5" s="292" t="s">
        <v>385</v>
      </c>
    </row>
    <row r="6" spans="1:6" ht="14.25">
      <c r="A6" s="28" t="s">
        <v>131</v>
      </c>
      <c r="B6" s="4"/>
      <c r="C6" s="285"/>
      <c r="D6" s="418"/>
      <c r="E6" s="7"/>
      <c r="F6" s="293"/>
    </row>
    <row r="7" spans="1:6" ht="14.25" hidden="1">
      <c r="A7" s="28"/>
      <c r="B7" s="4"/>
      <c r="C7" s="286"/>
      <c r="D7" s="419"/>
      <c r="E7" s="7"/>
      <c r="F7" s="294"/>
    </row>
    <row r="8" spans="1:6" ht="14.25" hidden="1">
      <c r="A8" s="28"/>
      <c r="B8" s="4"/>
      <c r="C8" s="286"/>
      <c r="D8" s="419"/>
      <c r="E8" s="7"/>
      <c r="F8" s="294"/>
    </row>
    <row r="9" spans="1:6" ht="14.25" hidden="1">
      <c r="A9" s="28" t="s">
        <v>0</v>
      </c>
      <c r="B9" s="4"/>
      <c r="C9" s="286"/>
      <c r="D9" s="419"/>
      <c r="E9" s="7"/>
      <c r="F9" s="294"/>
    </row>
    <row r="10" spans="1:6" ht="14.25" hidden="1">
      <c r="A10" s="28" t="s">
        <v>1</v>
      </c>
      <c r="B10" s="4"/>
      <c r="C10" s="286"/>
      <c r="D10" s="419"/>
      <c r="E10" s="7"/>
      <c r="F10" s="294"/>
    </row>
    <row r="11" spans="1:6" ht="14.25">
      <c r="A11" s="28" t="s">
        <v>113</v>
      </c>
      <c r="B11" s="5" t="s">
        <v>96</v>
      </c>
      <c r="C11" s="287">
        <f>C12+C15+C16</f>
        <v>12861000</v>
      </c>
      <c r="D11" s="420">
        <v>12861000</v>
      </c>
      <c r="E11" s="8">
        <f>E12+E15+E16+E17+E18</f>
        <v>453000</v>
      </c>
      <c r="F11" s="295">
        <f>F12+F15+F16+F17+F18</f>
        <v>13314000</v>
      </c>
    </row>
    <row r="12" spans="1:6" ht="14.25">
      <c r="A12" s="45" t="s">
        <v>89</v>
      </c>
      <c r="B12" s="4" t="s">
        <v>93</v>
      </c>
      <c r="C12" s="286">
        <v>12169000</v>
      </c>
      <c r="D12" s="419">
        <v>12169000</v>
      </c>
      <c r="E12" s="7">
        <v>431000</v>
      </c>
      <c r="F12" s="294">
        <f aca="true" t="shared" si="0" ref="F12:F17">C12+E12</f>
        <v>12600000</v>
      </c>
    </row>
    <row r="13" spans="1:6" ht="14.25" hidden="1">
      <c r="A13" s="45"/>
      <c r="B13" s="5"/>
      <c r="C13" s="286"/>
      <c r="D13" s="419"/>
      <c r="E13" s="8"/>
      <c r="F13" s="294">
        <f t="shared" si="0"/>
        <v>0</v>
      </c>
    </row>
    <row r="14" spans="1:6" ht="14.25" hidden="1">
      <c r="A14" s="46"/>
      <c r="B14" s="5" t="s">
        <v>4</v>
      </c>
      <c r="C14" s="287"/>
      <c r="D14" s="419"/>
      <c r="E14" s="8"/>
      <c r="F14" s="294">
        <f t="shared" si="0"/>
        <v>0</v>
      </c>
    </row>
    <row r="15" spans="1:7" ht="14.25">
      <c r="A15" s="45" t="s">
        <v>90</v>
      </c>
      <c r="B15" s="4" t="s">
        <v>91</v>
      </c>
      <c r="C15" s="286">
        <v>672000</v>
      </c>
      <c r="D15" s="419">
        <v>672000</v>
      </c>
      <c r="E15" s="7"/>
      <c r="F15" s="294">
        <f t="shared" si="0"/>
        <v>672000</v>
      </c>
      <c r="G15" s="99"/>
    </row>
    <row r="16" spans="1:7" ht="14.25">
      <c r="A16" s="45" t="s">
        <v>92</v>
      </c>
      <c r="B16" s="4" t="s">
        <v>94</v>
      </c>
      <c r="C16" s="286">
        <v>20000</v>
      </c>
      <c r="D16" s="419">
        <v>20000</v>
      </c>
      <c r="E16" s="7">
        <v>-20000</v>
      </c>
      <c r="F16" s="294">
        <f t="shared" si="0"/>
        <v>0</v>
      </c>
      <c r="G16" s="99"/>
    </row>
    <row r="17" spans="1:7" ht="14.25">
      <c r="A17" s="45" t="s">
        <v>245</v>
      </c>
      <c r="B17" s="4" t="s">
        <v>361</v>
      </c>
      <c r="C17" s="286"/>
      <c r="D17" s="419"/>
      <c r="E17" s="7">
        <v>24000</v>
      </c>
      <c r="F17" s="294">
        <f t="shared" si="0"/>
        <v>24000</v>
      </c>
      <c r="G17" s="99"/>
    </row>
    <row r="18" spans="1:7" ht="14.25">
      <c r="A18" s="45" t="s">
        <v>246</v>
      </c>
      <c r="B18" s="4" t="s">
        <v>344</v>
      </c>
      <c r="C18" s="286"/>
      <c r="D18" s="419"/>
      <c r="E18" s="7">
        <v>18000</v>
      </c>
      <c r="F18" s="294">
        <f>D18+E18</f>
        <v>18000</v>
      </c>
      <c r="G18" s="99"/>
    </row>
    <row r="19" spans="1:7" ht="14.25">
      <c r="A19" s="45"/>
      <c r="B19" s="4"/>
      <c r="C19" s="286"/>
      <c r="D19" s="419"/>
      <c r="E19" s="7"/>
      <c r="F19" s="294"/>
      <c r="G19" s="99"/>
    </row>
    <row r="20" spans="1:6" ht="19.5" customHeight="1">
      <c r="A20" s="46" t="s">
        <v>48</v>
      </c>
      <c r="B20" s="5" t="s">
        <v>95</v>
      </c>
      <c r="C20" s="287">
        <f>C21+C23+C26+C29+C30</f>
        <v>149766000</v>
      </c>
      <c r="D20" s="420">
        <v>166702000</v>
      </c>
      <c r="E20" s="8">
        <f>E21+E23+E25+E26+E27+E28+E29</f>
        <v>2809000</v>
      </c>
      <c r="F20" s="295">
        <f>F21+F23+F26+F29+F27+F28+F25</f>
        <v>169511000</v>
      </c>
    </row>
    <row r="21" spans="1:6" ht="14.25">
      <c r="A21" s="45" t="s">
        <v>97</v>
      </c>
      <c r="B21" s="4" t="s">
        <v>285</v>
      </c>
      <c r="C21" s="286">
        <v>37200000</v>
      </c>
      <c r="D21" s="419">
        <v>37200000</v>
      </c>
      <c r="E21" s="7">
        <v>305000</v>
      </c>
      <c r="F21" s="294">
        <f>C21+E21</f>
        <v>37505000</v>
      </c>
    </row>
    <row r="22" spans="1:6" ht="14.25" hidden="1">
      <c r="A22" s="45"/>
      <c r="B22" s="5"/>
      <c r="C22" s="286"/>
      <c r="D22" s="419"/>
      <c r="E22" s="8"/>
      <c r="F22" s="294">
        <f>C22+E22</f>
        <v>0</v>
      </c>
    </row>
    <row r="23" spans="1:6" ht="14.25">
      <c r="A23" s="45" t="s">
        <v>341</v>
      </c>
      <c r="B23" s="4" t="s">
        <v>105</v>
      </c>
      <c r="C23" s="286">
        <v>1792000</v>
      </c>
      <c r="D23" s="419">
        <v>1792000</v>
      </c>
      <c r="E23" s="7">
        <v>991000</v>
      </c>
      <c r="F23" s="294">
        <f>C23+E23</f>
        <v>2783000</v>
      </c>
    </row>
    <row r="24" spans="1:6" ht="14.25" hidden="1">
      <c r="A24" s="45"/>
      <c r="B24" s="4"/>
      <c r="C24" s="286"/>
      <c r="D24" s="419"/>
      <c r="E24" s="7"/>
      <c r="F24" s="294">
        <f>C24+E24</f>
        <v>0</v>
      </c>
    </row>
    <row r="25" spans="1:6" ht="14.25">
      <c r="A25" s="45" t="s">
        <v>342</v>
      </c>
      <c r="B25" s="4" t="s">
        <v>343</v>
      </c>
      <c r="C25" s="286"/>
      <c r="D25" s="419"/>
      <c r="E25" s="7">
        <v>500000</v>
      </c>
      <c r="F25" s="294">
        <f>D25+E25</f>
        <v>500000</v>
      </c>
    </row>
    <row r="26" spans="1:6" ht="14.25">
      <c r="A26" s="45" t="s">
        <v>197</v>
      </c>
      <c r="B26" s="4" t="s">
        <v>273</v>
      </c>
      <c r="C26" s="286">
        <v>78288000</v>
      </c>
      <c r="D26" s="419">
        <v>78288000</v>
      </c>
      <c r="E26" s="7">
        <v>1595000</v>
      </c>
      <c r="F26" s="294">
        <f>D26+E26</f>
        <v>79883000</v>
      </c>
    </row>
    <row r="27" spans="1:6" ht="14.25">
      <c r="A27" s="45" t="s">
        <v>198</v>
      </c>
      <c r="B27" s="4" t="s">
        <v>326</v>
      </c>
      <c r="C27" s="286"/>
      <c r="D27" s="419">
        <v>16062000</v>
      </c>
      <c r="E27" s="7">
        <v>-582000</v>
      </c>
      <c r="F27" s="294">
        <f>SUM(C27:E27)</f>
        <v>15480000</v>
      </c>
    </row>
    <row r="28" spans="1:6" ht="14.25">
      <c r="A28" s="45" t="s">
        <v>322</v>
      </c>
      <c r="B28" s="4" t="s">
        <v>324</v>
      </c>
      <c r="C28" s="286"/>
      <c r="D28" s="419">
        <v>1190000</v>
      </c>
      <c r="E28" s="7"/>
      <c r="F28" s="294">
        <f>SUM(C28:E28)</f>
        <v>1190000</v>
      </c>
    </row>
    <row r="29" spans="1:6" ht="14.25">
      <c r="A29" s="45" t="s">
        <v>323</v>
      </c>
      <c r="B29" s="4" t="s">
        <v>107</v>
      </c>
      <c r="C29" s="286">
        <v>32486000</v>
      </c>
      <c r="D29" s="419">
        <v>32170000</v>
      </c>
      <c r="E29" s="7"/>
      <c r="F29" s="294">
        <v>32170000</v>
      </c>
    </row>
    <row r="30" spans="1:6" ht="14.25">
      <c r="A30" s="45"/>
      <c r="B30" s="4"/>
      <c r="C30" s="286"/>
      <c r="D30" s="419"/>
      <c r="E30" s="7"/>
      <c r="F30" s="294"/>
    </row>
    <row r="31" spans="1:6" ht="14.25">
      <c r="A31" s="46" t="s">
        <v>49</v>
      </c>
      <c r="B31" s="5" t="s">
        <v>98</v>
      </c>
      <c r="C31" s="287"/>
      <c r="D31" s="420"/>
      <c r="E31" s="8"/>
      <c r="F31" s="295"/>
    </row>
    <row r="32" spans="1:6" ht="14.25">
      <c r="A32" s="46" t="s">
        <v>51</v>
      </c>
      <c r="B32" s="5" t="s">
        <v>100</v>
      </c>
      <c r="C32" s="287"/>
      <c r="D32" s="420"/>
      <c r="E32" s="8"/>
      <c r="F32" s="295"/>
    </row>
    <row r="33" spans="1:6" ht="14.25" hidden="1">
      <c r="A33" s="45"/>
      <c r="B33" s="5"/>
      <c r="C33" s="286"/>
      <c r="D33" s="419"/>
      <c r="E33" s="8"/>
      <c r="F33" s="294"/>
    </row>
    <row r="34" spans="1:6" ht="14.25">
      <c r="A34" s="46" t="s">
        <v>50</v>
      </c>
      <c r="B34" s="5" t="s">
        <v>8</v>
      </c>
      <c r="C34" s="287"/>
      <c r="D34" s="420"/>
      <c r="E34" s="8"/>
      <c r="F34" s="295"/>
    </row>
    <row r="35" spans="1:6" ht="14.25" hidden="1">
      <c r="A35" s="45"/>
      <c r="B35" s="4"/>
      <c r="C35" s="286"/>
      <c r="D35" s="419"/>
      <c r="E35" s="7"/>
      <c r="F35" s="294"/>
    </row>
    <row r="36" spans="1:6" ht="14.25">
      <c r="A36" s="46" t="s">
        <v>52</v>
      </c>
      <c r="B36" s="5" t="s">
        <v>106</v>
      </c>
      <c r="C36" s="287"/>
      <c r="D36" s="420"/>
      <c r="E36" s="8"/>
      <c r="F36" s="295"/>
    </row>
    <row r="37" spans="1:6" ht="14.25">
      <c r="A37" s="46" t="s">
        <v>53</v>
      </c>
      <c r="B37" s="5" t="s">
        <v>267</v>
      </c>
      <c r="C37" s="286"/>
      <c r="D37" s="419"/>
      <c r="E37" s="8"/>
      <c r="F37" s="294"/>
    </row>
    <row r="38" spans="1:6" ht="14.25" hidden="1">
      <c r="A38" s="29"/>
      <c r="B38" s="5"/>
      <c r="C38" s="287"/>
      <c r="D38" s="420"/>
      <c r="E38" s="8"/>
      <c r="F38" s="295"/>
    </row>
    <row r="39" spans="1:6" ht="14.25" hidden="1">
      <c r="A39" s="46"/>
      <c r="B39" s="5"/>
      <c r="C39" s="287"/>
      <c r="D39" s="420"/>
      <c r="E39" s="8"/>
      <c r="F39" s="295"/>
    </row>
    <row r="40" spans="1:6" ht="14.25" hidden="1">
      <c r="A40" s="45"/>
      <c r="B40" s="4"/>
      <c r="C40" s="286"/>
      <c r="D40" s="419"/>
      <c r="E40" s="7"/>
      <c r="F40" s="294"/>
    </row>
    <row r="41" spans="1:6" ht="14.25" hidden="1">
      <c r="A41" s="45"/>
      <c r="B41" s="4"/>
      <c r="C41" s="286"/>
      <c r="D41" s="419"/>
      <c r="E41" s="7"/>
      <c r="F41" s="294"/>
    </row>
    <row r="42" spans="1:6" ht="24" customHeight="1" hidden="1">
      <c r="A42" s="490"/>
      <c r="B42" s="491"/>
      <c r="C42" s="287"/>
      <c r="D42" s="420"/>
      <c r="E42" s="288"/>
      <c r="F42" s="295"/>
    </row>
    <row r="43" spans="1:6" ht="20.25" customHeight="1">
      <c r="A43" s="50"/>
      <c r="B43" s="290" t="s">
        <v>115</v>
      </c>
      <c r="C43" s="287">
        <f>C11+C20</f>
        <v>162627000</v>
      </c>
      <c r="D43" s="420">
        <f>D11+D20</f>
        <v>179563000</v>
      </c>
      <c r="E43" s="289">
        <f>E11+E20+E31+E32+E34+E36+E37</f>
        <v>3262000</v>
      </c>
      <c r="F43" s="295">
        <f>D43+E43</f>
        <v>182825000</v>
      </c>
    </row>
    <row r="44" spans="1:6" ht="14.25">
      <c r="A44" s="46" t="s">
        <v>54</v>
      </c>
      <c r="B44" s="5" t="s">
        <v>11</v>
      </c>
      <c r="C44" s="287">
        <f>C45+C46</f>
        <v>14331000</v>
      </c>
      <c r="D44" s="420">
        <f>D45+D46</f>
        <v>14331000</v>
      </c>
      <c r="E44" s="8"/>
      <c r="F44" s="295">
        <f>F45+F46</f>
        <v>14331000</v>
      </c>
    </row>
    <row r="45" spans="1:6" ht="14.25">
      <c r="A45" s="45" t="s">
        <v>116</v>
      </c>
      <c r="B45" s="4" t="s">
        <v>268</v>
      </c>
      <c r="C45" s="286">
        <v>14331000</v>
      </c>
      <c r="D45" s="419">
        <v>14331000</v>
      </c>
      <c r="E45" s="7"/>
      <c r="F45" s="294">
        <v>14331000</v>
      </c>
    </row>
    <row r="46" spans="1:6" ht="14.25">
      <c r="A46" s="45" t="s">
        <v>117</v>
      </c>
      <c r="B46" s="4" t="s">
        <v>269</v>
      </c>
      <c r="C46" s="286"/>
      <c r="D46" s="419"/>
      <c r="E46" s="7"/>
      <c r="F46" s="294"/>
    </row>
    <row r="47" spans="1:6" ht="15" thickBot="1">
      <c r="A47" s="485" t="s">
        <v>41</v>
      </c>
      <c r="B47" s="486"/>
      <c r="C47" s="242">
        <f>C43+C44</f>
        <v>176958000</v>
      </c>
      <c r="D47" s="421">
        <f>D43+D44</f>
        <v>193894000</v>
      </c>
      <c r="E47" s="234">
        <f>E43+E44</f>
        <v>3262000</v>
      </c>
      <c r="F47" s="296">
        <f>F43+F44</f>
        <v>197156000</v>
      </c>
    </row>
    <row r="48" ht="14.25">
      <c r="A48" s="3"/>
    </row>
    <row r="49" ht="14.25">
      <c r="A49" s="3"/>
    </row>
  </sheetData>
  <sheetProtection/>
  <mergeCells count="6">
    <mergeCell ref="A1:F1"/>
    <mergeCell ref="A47:B47"/>
    <mergeCell ref="A2:F2"/>
    <mergeCell ref="A4:F4"/>
    <mergeCell ref="A42:B42"/>
    <mergeCell ref="A3:F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workbookViewId="0" topLeftCell="A19">
      <selection activeCell="O26" sqref="O26"/>
    </sheetView>
  </sheetViews>
  <sheetFormatPr defaultColWidth="9.140625" defaultRowHeight="15"/>
  <cols>
    <col min="1" max="1" width="9.140625" style="309" customWidth="1"/>
    <col min="2" max="2" width="40.28125" style="309" customWidth="1"/>
    <col min="3" max="14" width="17.7109375" style="309" customWidth="1"/>
    <col min="15" max="15" width="18.421875" style="309" customWidth="1"/>
    <col min="16" max="16384" width="9.140625" style="309" customWidth="1"/>
  </cols>
  <sheetData>
    <row r="1" spans="2:15" ht="24.75" customHeight="1">
      <c r="B1" s="548" t="s">
        <v>263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5" ht="24.75" customHeight="1">
      <c r="A2" s="549" t="s">
        <v>101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</row>
    <row r="3" spans="1:15" ht="24.75" customHeight="1">
      <c r="A3" s="551" t="s">
        <v>292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</row>
    <row r="4" ht="24.75" customHeight="1" thickBot="1">
      <c r="O4" s="310" t="s">
        <v>261</v>
      </c>
    </row>
    <row r="5" spans="1:15" ht="34.5" customHeight="1">
      <c r="A5" s="311" t="s">
        <v>131</v>
      </c>
      <c r="B5" s="312" t="s">
        <v>33</v>
      </c>
      <c r="C5" s="313" t="s">
        <v>59</v>
      </c>
      <c r="D5" s="313" t="s">
        <v>48</v>
      </c>
      <c r="E5" s="313" t="s">
        <v>49</v>
      </c>
      <c r="F5" s="313" t="s">
        <v>51</v>
      </c>
      <c r="G5" s="313" t="s">
        <v>50</v>
      </c>
      <c r="H5" s="313" t="s">
        <v>52</v>
      </c>
      <c r="I5" s="313" t="s">
        <v>53</v>
      </c>
      <c r="J5" s="313" t="s">
        <v>54</v>
      </c>
      <c r="K5" s="313" t="s">
        <v>55</v>
      </c>
      <c r="L5" s="313" t="s">
        <v>56</v>
      </c>
      <c r="M5" s="313" t="s">
        <v>57</v>
      </c>
      <c r="N5" s="313" t="s">
        <v>58</v>
      </c>
      <c r="O5" s="314" t="s">
        <v>30</v>
      </c>
    </row>
    <row r="6" spans="1:15" ht="34.5" customHeight="1">
      <c r="A6" s="315"/>
      <c r="B6" s="316" t="s">
        <v>264</v>
      </c>
      <c r="C6" s="317">
        <v>14331000</v>
      </c>
      <c r="D6" s="317">
        <f aca="true" t="shared" si="0" ref="D6:N6">C28</f>
        <v>14678427</v>
      </c>
      <c r="E6" s="317">
        <f t="shared" si="0"/>
        <v>15023427</v>
      </c>
      <c r="F6" s="317">
        <f t="shared" si="0"/>
        <v>16769427</v>
      </c>
      <c r="G6" s="317">
        <f t="shared" si="0"/>
        <v>16118427</v>
      </c>
      <c r="H6" s="317">
        <f t="shared" si="0"/>
        <v>16387508</v>
      </c>
      <c r="I6" s="317">
        <f t="shared" si="0"/>
        <v>13553508</v>
      </c>
      <c r="J6" s="317">
        <f t="shared" si="0"/>
        <v>14318508</v>
      </c>
      <c r="K6" s="317">
        <f t="shared" si="0"/>
        <v>13770508</v>
      </c>
      <c r="L6" s="317">
        <f t="shared" si="0"/>
        <v>15147055</v>
      </c>
      <c r="M6" s="317">
        <f t="shared" si="0"/>
        <v>15913055</v>
      </c>
      <c r="N6" s="317">
        <f t="shared" si="0"/>
        <v>16679055</v>
      </c>
      <c r="O6" s="318"/>
    </row>
    <row r="7" spans="1:15" ht="34.5" customHeight="1">
      <c r="A7" s="315"/>
      <c r="B7" s="316" t="s">
        <v>60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8"/>
    </row>
    <row r="8" spans="1:15" ht="34.5" customHeight="1">
      <c r="A8" s="315" t="s">
        <v>2</v>
      </c>
      <c r="B8" s="320" t="s">
        <v>38</v>
      </c>
      <c r="C8" s="319">
        <v>1072000</v>
      </c>
      <c r="D8" s="319">
        <v>1071000</v>
      </c>
      <c r="E8" s="319">
        <v>1072000</v>
      </c>
      <c r="F8" s="319">
        <v>1072000</v>
      </c>
      <c r="G8" s="319">
        <v>1072000</v>
      </c>
      <c r="H8" s="319">
        <v>1072000</v>
      </c>
      <c r="I8" s="319">
        <v>1071000</v>
      </c>
      <c r="J8" s="319">
        <v>1072000</v>
      </c>
      <c r="K8" s="319">
        <v>1072000</v>
      </c>
      <c r="L8" s="319">
        <v>1072000</v>
      </c>
      <c r="M8" s="319">
        <v>1072000</v>
      </c>
      <c r="N8" s="319">
        <v>1523449</v>
      </c>
      <c r="O8" s="318">
        <f>SUM(C8:N8)</f>
        <v>13313449</v>
      </c>
    </row>
    <row r="9" spans="1:15" ht="34.5" customHeight="1">
      <c r="A9" s="315" t="s">
        <v>3</v>
      </c>
      <c r="B9" s="320" t="s">
        <v>39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8"/>
    </row>
    <row r="10" spans="1:15" ht="43.5" customHeight="1">
      <c r="A10" s="315" t="s">
        <v>5</v>
      </c>
      <c r="B10" s="327" t="s">
        <v>332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8"/>
    </row>
    <row r="11" spans="1:15" ht="34.5" customHeight="1">
      <c r="A11" s="315" t="s">
        <v>6</v>
      </c>
      <c r="B11" s="320" t="s">
        <v>7</v>
      </c>
      <c r="C11" s="319">
        <v>13818000</v>
      </c>
      <c r="D11" s="319">
        <v>13818000</v>
      </c>
      <c r="E11" s="319">
        <v>15218000</v>
      </c>
      <c r="F11" s="319">
        <v>13818000</v>
      </c>
      <c r="G11" s="319">
        <v>13818000</v>
      </c>
      <c r="H11" s="319">
        <v>13818000</v>
      </c>
      <c r="I11" s="319">
        <v>13818000</v>
      </c>
      <c r="J11" s="319">
        <v>13818000</v>
      </c>
      <c r="K11" s="319">
        <v>16113000</v>
      </c>
      <c r="L11" s="319">
        <v>13818000</v>
      </c>
      <c r="M11" s="319">
        <v>13818000</v>
      </c>
      <c r="N11" s="319">
        <v>13817322</v>
      </c>
      <c r="O11" s="318">
        <f>SUM(C11:N11)</f>
        <v>169510322</v>
      </c>
    </row>
    <row r="12" spans="1:15" ht="34.5" customHeight="1">
      <c r="A12" s="315" t="s">
        <v>16</v>
      </c>
      <c r="B12" s="320" t="s">
        <v>62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8"/>
    </row>
    <row r="13" spans="1:15" ht="34.5" customHeight="1">
      <c r="A13" s="315" t="s">
        <v>9</v>
      </c>
      <c r="B13" s="320" t="s">
        <v>139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8"/>
    </row>
    <row r="14" spans="1:15" ht="34.5" customHeight="1">
      <c r="A14" s="315" t="s">
        <v>17</v>
      </c>
      <c r="B14" s="320" t="s">
        <v>10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8"/>
    </row>
    <row r="15" spans="1:15" ht="45.75" customHeight="1">
      <c r="A15" s="315" t="s">
        <v>18</v>
      </c>
      <c r="B15" s="327" t="s">
        <v>313</v>
      </c>
      <c r="C15" s="319">
        <v>14331427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8">
        <f>SUM(C15:N15)</f>
        <v>14331427</v>
      </c>
    </row>
    <row r="16" spans="1:15" ht="34.5" customHeight="1">
      <c r="A16" s="315" t="s">
        <v>19</v>
      </c>
      <c r="B16" s="316" t="s">
        <v>204</v>
      </c>
      <c r="C16" s="317">
        <f>SUM(C8:C15)</f>
        <v>29221427</v>
      </c>
      <c r="D16" s="317">
        <f aca="true" t="shared" si="1" ref="D16:N16">SUM(D8:D14)</f>
        <v>14889000</v>
      </c>
      <c r="E16" s="317">
        <f t="shared" si="1"/>
        <v>16290000</v>
      </c>
      <c r="F16" s="317">
        <f t="shared" si="1"/>
        <v>14890000</v>
      </c>
      <c r="G16" s="317">
        <f t="shared" si="1"/>
        <v>14890000</v>
      </c>
      <c r="H16" s="317">
        <f t="shared" si="1"/>
        <v>14890000</v>
      </c>
      <c r="I16" s="317">
        <f t="shared" si="1"/>
        <v>14889000</v>
      </c>
      <c r="J16" s="317">
        <f t="shared" si="1"/>
        <v>14890000</v>
      </c>
      <c r="K16" s="317">
        <f t="shared" si="1"/>
        <v>17185000</v>
      </c>
      <c r="L16" s="317">
        <f t="shared" si="1"/>
        <v>14890000</v>
      </c>
      <c r="M16" s="317">
        <f t="shared" si="1"/>
        <v>14890000</v>
      </c>
      <c r="N16" s="317">
        <f t="shared" si="1"/>
        <v>15340771</v>
      </c>
      <c r="O16" s="318">
        <f>SUM(C16:N16)</f>
        <v>197155198</v>
      </c>
    </row>
    <row r="17" spans="1:15" ht="34.5" customHeight="1">
      <c r="A17" s="315"/>
      <c r="B17" s="316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8"/>
    </row>
    <row r="18" spans="1:15" ht="34.5" customHeight="1">
      <c r="A18" s="315" t="s">
        <v>46</v>
      </c>
      <c r="B18" s="316" t="s">
        <v>65</v>
      </c>
      <c r="C18" s="319"/>
      <c r="D18" s="319"/>
      <c r="E18" s="319"/>
      <c r="F18" s="319"/>
      <c r="G18" s="319"/>
      <c r="H18" s="319"/>
      <c r="I18" s="321"/>
      <c r="J18" s="319"/>
      <c r="K18" s="319"/>
      <c r="L18" s="319"/>
      <c r="M18" s="319"/>
      <c r="N18" s="319"/>
      <c r="O18" s="322"/>
    </row>
    <row r="19" spans="1:15" ht="34.5" customHeight="1">
      <c r="A19" s="315" t="s">
        <v>47</v>
      </c>
      <c r="B19" s="320" t="s">
        <v>43</v>
      </c>
      <c r="C19" s="319">
        <v>8876000</v>
      </c>
      <c r="D19" s="319">
        <v>8876000</v>
      </c>
      <c r="E19" s="319">
        <v>8876000</v>
      </c>
      <c r="F19" s="319">
        <v>8876000</v>
      </c>
      <c r="G19" s="319">
        <v>9060000</v>
      </c>
      <c r="H19" s="319">
        <v>8876000</v>
      </c>
      <c r="I19" s="319">
        <v>8876000</v>
      </c>
      <c r="J19" s="319">
        <v>8876000</v>
      </c>
      <c r="K19" s="319">
        <v>8876000</v>
      </c>
      <c r="L19" s="319">
        <v>8876000</v>
      </c>
      <c r="M19" s="319">
        <v>8876000</v>
      </c>
      <c r="N19" s="319">
        <v>9046683</v>
      </c>
      <c r="O19" s="318">
        <f>SUM(C19:N19)</f>
        <v>106866683</v>
      </c>
    </row>
    <row r="20" spans="1:15" ht="45.75" customHeight="1">
      <c r="A20" s="315" t="s">
        <v>78</v>
      </c>
      <c r="B20" s="327" t="s">
        <v>63</v>
      </c>
      <c r="C20" s="319">
        <v>1750000</v>
      </c>
      <c r="D20" s="319">
        <v>1750000</v>
      </c>
      <c r="E20" s="319">
        <v>1750000</v>
      </c>
      <c r="F20" s="319">
        <v>1750000</v>
      </c>
      <c r="G20" s="319">
        <v>1750000</v>
      </c>
      <c r="H20" s="319">
        <v>1730000</v>
      </c>
      <c r="I20" s="319">
        <v>1730000</v>
      </c>
      <c r="J20" s="319">
        <v>1730000</v>
      </c>
      <c r="K20" s="319">
        <v>1730000</v>
      </c>
      <c r="L20" s="319">
        <v>1730000</v>
      </c>
      <c r="M20" s="319">
        <v>1730000</v>
      </c>
      <c r="N20" s="319">
        <v>1719570</v>
      </c>
      <c r="O20" s="318">
        <f>SUM(C20:N20)</f>
        <v>20849570</v>
      </c>
    </row>
    <row r="21" spans="1:15" ht="34.5" customHeight="1">
      <c r="A21" s="315" t="s">
        <v>79</v>
      </c>
      <c r="B21" s="320" t="s">
        <v>15</v>
      </c>
      <c r="C21" s="319">
        <v>3332000</v>
      </c>
      <c r="D21" s="319">
        <v>3333000</v>
      </c>
      <c r="E21" s="319">
        <v>3333000</v>
      </c>
      <c r="F21" s="319">
        <v>3333000</v>
      </c>
      <c r="G21" s="319">
        <v>3225919</v>
      </c>
      <c r="H21" s="319">
        <v>2933000</v>
      </c>
      <c r="I21" s="319">
        <v>2933000</v>
      </c>
      <c r="J21" s="319">
        <v>2933000</v>
      </c>
      <c r="K21" s="319">
        <v>2933000</v>
      </c>
      <c r="L21" s="319">
        <v>2933000</v>
      </c>
      <c r="M21" s="319">
        <v>2933000</v>
      </c>
      <c r="N21" s="319">
        <v>2901000</v>
      </c>
      <c r="O21" s="318">
        <f>SUM(C21:N21)</f>
        <v>37055919</v>
      </c>
    </row>
    <row r="22" spans="1:15" ht="34.5" customHeight="1">
      <c r="A22" s="315" t="s">
        <v>80</v>
      </c>
      <c r="B22" s="320" t="s">
        <v>44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22"/>
    </row>
    <row r="23" spans="1:15" ht="48" customHeight="1">
      <c r="A23" s="315" t="s">
        <v>81</v>
      </c>
      <c r="B23" s="327" t="s">
        <v>132</v>
      </c>
      <c r="C23" s="319">
        <v>585000</v>
      </c>
      <c r="D23" s="319">
        <v>585000</v>
      </c>
      <c r="E23" s="319">
        <v>585000</v>
      </c>
      <c r="F23" s="319">
        <v>585000</v>
      </c>
      <c r="G23" s="319">
        <v>585000</v>
      </c>
      <c r="H23" s="319">
        <v>585000</v>
      </c>
      <c r="I23" s="319">
        <v>585000</v>
      </c>
      <c r="J23" s="319">
        <v>585000</v>
      </c>
      <c r="K23" s="319">
        <v>585000</v>
      </c>
      <c r="L23" s="319">
        <v>585000</v>
      </c>
      <c r="M23" s="319">
        <v>585000</v>
      </c>
      <c r="N23" s="319">
        <v>583000</v>
      </c>
      <c r="O23" s="318">
        <f>SUM(C23:N23)</f>
        <v>7018000</v>
      </c>
    </row>
    <row r="24" spans="1:15" ht="34.5" customHeight="1">
      <c r="A24" s="315" t="s">
        <v>82</v>
      </c>
      <c r="B24" s="320" t="s">
        <v>20</v>
      </c>
      <c r="C24" s="319"/>
      <c r="D24" s="319"/>
      <c r="E24" s="319"/>
      <c r="F24" s="319">
        <v>997000</v>
      </c>
      <c r="G24" s="319"/>
      <c r="H24" s="319">
        <v>3600000</v>
      </c>
      <c r="I24" s="319"/>
      <c r="J24" s="319">
        <v>1314000</v>
      </c>
      <c r="K24" s="319">
        <v>1684453</v>
      </c>
      <c r="L24" s="319"/>
      <c r="M24" s="319"/>
      <c r="N24" s="319"/>
      <c r="O24" s="318">
        <f>SUM(C24:N24)</f>
        <v>7595453</v>
      </c>
    </row>
    <row r="25" spans="1:15" ht="34.5" customHeight="1">
      <c r="A25" s="315" t="s">
        <v>83</v>
      </c>
      <c r="B25" s="320" t="s">
        <v>103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>
        <v>75190</v>
      </c>
      <c r="O25" s="322">
        <v>75190</v>
      </c>
    </row>
    <row r="26" spans="1:15" ht="34.5" customHeight="1">
      <c r="A26" s="315" t="s">
        <v>84</v>
      </c>
      <c r="B26" s="320" t="s">
        <v>29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8"/>
    </row>
    <row r="27" spans="1:15" ht="34.5" customHeight="1" thickBot="1">
      <c r="A27" s="323" t="s">
        <v>85</v>
      </c>
      <c r="B27" s="328" t="s">
        <v>209</v>
      </c>
      <c r="C27" s="325">
        <f aca="true" t="shared" si="2" ref="C27:O27">SUM(C18:C25)</f>
        <v>14543000</v>
      </c>
      <c r="D27" s="325">
        <f t="shared" si="2"/>
        <v>14544000</v>
      </c>
      <c r="E27" s="325">
        <f t="shared" si="2"/>
        <v>14544000</v>
      </c>
      <c r="F27" s="325">
        <f t="shared" si="2"/>
        <v>15541000</v>
      </c>
      <c r="G27" s="325">
        <f t="shared" si="2"/>
        <v>14620919</v>
      </c>
      <c r="H27" s="325">
        <f t="shared" si="2"/>
        <v>17724000</v>
      </c>
      <c r="I27" s="325">
        <f t="shared" si="2"/>
        <v>14124000</v>
      </c>
      <c r="J27" s="325">
        <f t="shared" si="2"/>
        <v>15438000</v>
      </c>
      <c r="K27" s="325">
        <f t="shared" si="2"/>
        <v>15808453</v>
      </c>
      <c r="L27" s="325">
        <f t="shared" si="2"/>
        <v>14124000</v>
      </c>
      <c r="M27" s="325">
        <f t="shared" si="2"/>
        <v>14124000</v>
      </c>
      <c r="N27" s="325">
        <f t="shared" si="2"/>
        <v>14325443</v>
      </c>
      <c r="O27" s="326">
        <f t="shared" si="2"/>
        <v>179460815</v>
      </c>
    </row>
    <row r="28" spans="1:15" ht="34.5" customHeight="1" thickBot="1">
      <c r="A28" s="323" t="s">
        <v>265</v>
      </c>
      <c r="B28" s="324" t="s">
        <v>266</v>
      </c>
      <c r="C28" s="325">
        <f>C16-C27</f>
        <v>14678427</v>
      </c>
      <c r="D28" s="325">
        <f aca="true" t="shared" si="3" ref="D28:N28">D6+D16-D27</f>
        <v>15023427</v>
      </c>
      <c r="E28" s="325">
        <f t="shared" si="3"/>
        <v>16769427</v>
      </c>
      <c r="F28" s="325">
        <f t="shared" si="3"/>
        <v>16118427</v>
      </c>
      <c r="G28" s="325">
        <f t="shared" si="3"/>
        <v>16387508</v>
      </c>
      <c r="H28" s="325">
        <f t="shared" si="3"/>
        <v>13553508</v>
      </c>
      <c r="I28" s="325">
        <f t="shared" si="3"/>
        <v>14318508</v>
      </c>
      <c r="J28" s="325">
        <f t="shared" si="3"/>
        <v>13770508</v>
      </c>
      <c r="K28" s="325">
        <f t="shared" si="3"/>
        <v>15147055</v>
      </c>
      <c r="L28" s="325">
        <f t="shared" si="3"/>
        <v>15913055</v>
      </c>
      <c r="M28" s="325">
        <f t="shared" si="3"/>
        <v>16679055</v>
      </c>
      <c r="N28" s="325">
        <f t="shared" si="3"/>
        <v>17694383</v>
      </c>
      <c r="O28" s="326"/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B40">
      <selection activeCell="J8" sqref="J8"/>
    </sheetView>
  </sheetViews>
  <sheetFormatPr defaultColWidth="9.140625" defaultRowHeight="15"/>
  <cols>
    <col min="1" max="1" width="20.8515625" style="111" customWidth="1"/>
    <col min="2" max="2" width="11.421875" style="111" customWidth="1"/>
    <col min="3" max="3" width="23.421875" style="111" customWidth="1"/>
    <col min="4" max="4" width="32.00390625" style="111" customWidth="1"/>
    <col min="5" max="5" width="27.57421875" style="111" customWidth="1"/>
    <col min="6" max="6" width="21.7109375" style="111" customWidth="1"/>
    <col min="7" max="7" width="14.140625" style="111" customWidth="1"/>
    <col min="8" max="8" width="21.57421875" style="111" customWidth="1"/>
    <col min="9" max="9" width="13.7109375" style="111" customWidth="1"/>
    <col min="10" max="10" width="16.57421875" style="111" customWidth="1"/>
    <col min="11" max="11" width="6.7109375" style="111" customWidth="1"/>
    <col min="12" max="12" width="2.8515625" style="111" customWidth="1"/>
    <col min="13" max="16384" width="9.140625" style="111" customWidth="1"/>
  </cols>
  <sheetData>
    <row r="1" spans="1:10" ht="18">
      <c r="A1" s="336"/>
      <c r="B1" s="336"/>
      <c r="C1" s="336"/>
      <c r="D1" s="336"/>
      <c r="E1" s="336"/>
      <c r="F1" s="336"/>
      <c r="G1" s="336"/>
      <c r="H1" s="336"/>
      <c r="I1" s="336"/>
      <c r="J1" s="337" t="s">
        <v>270</v>
      </c>
    </row>
    <row r="2" spans="1:10" ht="18.75" customHeight="1">
      <c r="A2" s="553" t="s">
        <v>101</v>
      </c>
      <c r="B2" s="553"/>
      <c r="C2" s="553"/>
      <c r="D2" s="553"/>
      <c r="E2" s="553"/>
      <c r="F2" s="553"/>
      <c r="G2" s="553"/>
      <c r="H2" s="553"/>
      <c r="I2" s="553"/>
      <c r="J2" s="553"/>
    </row>
    <row r="3" spans="1:10" ht="19.5" customHeight="1">
      <c r="A3" s="553" t="s">
        <v>271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10" ht="18" thickBot="1">
      <c r="A4" s="336"/>
      <c r="B4" s="336"/>
      <c r="C4" s="336"/>
      <c r="D4" s="336"/>
      <c r="E4" s="336"/>
      <c r="F4" s="336"/>
      <c r="G4" s="336"/>
      <c r="H4" s="336"/>
      <c r="I4" s="336"/>
      <c r="J4" s="336"/>
    </row>
    <row r="5" spans="1:10" ht="28.5" customHeight="1" thickBot="1">
      <c r="A5" s="554" t="s">
        <v>217</v>
      </c>
      <c r="B5" s="338" t="s">
        <v>218</v>
      </c>
      <c r="C5" s="339" t="s">
        <v>219</v>
      </c>
      <c r="D5" s="340" t="s">
        <v>241</v>
      </c>
      <c r="E5" s="557" t="s">
        <v>128</v>
      </c>
      <c r="F5" s="565"/>
      <c r="G5" s="339" t="s">
        <v>220</v>
      </c>
      <c r="H5" s="340" t="s">
        <v>188</v>
      </c>
      <c r="I5" s="341" t="s">
        <v>221</v>
      </c>
      <c r="J5" s="339" t="s">
        <v>30</v>
      </c>
    </row>
    <row r="6" spans="1:10" ht="28.5" customHeight="1" thickBot="1">
      <c r="A6" s="555"/>
      <c r="B6" s="342" t="s">
        <v>27</v>
      </c>
      <c r="C6" s="557" t="s">
        <v>222</v>
      </c>
      <c r="D6" s="558"/>
      <c r="E6" s="558"/>
      <c r="F6" s="558"/>
      <c r="G6" s="558"/>
      <c r="H6" s="558"/>
      <c r="I6" s="558"/>
      <c r="J6" s="343"/>
    </row>
    <row r="7" spans="1:10" ht="28.5" customHeight="1" thickBot="1">
      <c r="A7" s="556"/>
      <c r="B7" s="344"/>
      <c r="C7" s="339">
        <v>352</v>
      </c>
      <c r="D7" s="340">
        <v>125</v>
      </c>
      <c r="E7" s="339">
        <v>167</v>
      </c>
      <c r="F7" s="339">
        <v>171</v>
      </c>
      <c r="G7" s="339">
        <v>380</v>
      </c>
      <c r="H7" s="339">
        <v>124</v>
      </c>
      <c r="I7" s="341">
        <v>0</v>
      </c>
      <c r="J7" s="345">
        <f>C7+D7+F7+G7+H7+I7+E7</f>
        <v>1319</v>
      </c>
    </row>
    <row r="8" spans="1:10" ht="28.5" customHeight="1">
      <c r="A8" s="346" t="s">
        <v>142</v>
      </c>
      <c r="B8" s="346">
        <v>851</v>
      </c>
      <c r="C8" s="347">
        <f>C7*B8</f>
        <v>299552</v>
      </c>
      <c r="D8" s="348">
        <f>D7*B8</f>
        <v>106375</v>
      </c>
      <c r="E8" s="349">
        <v>0</v>
      </c>
      <c r="F8" s="350">
        <v>0</v>
      </c>
      <c r="G8" s="351">
        <f>G7*B8</f>
        <v>323380</v>
      </c>
      <c r="H8" s="351">
        <f>H7*B8</f>
        <v>105524</v>
      </c>
      <c r="I8" s="352">
        <v>0</v>
      </c>
      <c r="J8" s="353">
        <f aca="true" t="shared" si="0" ref="J8:J42">SUM(C8:I8)</f>
        <v>834831</v>
      </c>
    </row>
    <row r="9" spans="1:10" ht="28.5" customHeight="1">
      <c r="A9" s="354" t="s">
        <v>143</v>
      </c>
      <c r="B9" s="354">
        <v>729</v>
      </c>
      <c r="C9" s="347">
        <f>C7*B9</f>
        <v>256608</v>
      </c>
      <c r="D9" s="355">
        <f>B9*D7</f>
        <v>91125</v>
      </c>
      <c r="E9" s="356">
        <f>B9*E7</f>
        <v>121743</v>
      </c>
      <c r="F9" s="357">
        <f>B9*F7</f>
        <v>124659</v>
      </c>
      <c r="G9" s="356">
        <f>B9*G7</f>
        <v>277020</v>
      </c>
      <c r="H9" s="356">
        <f>B9*H7</f>
        <v>90396</v>
      </c>
      <c r="I9" s="358">
        <v>0</v>
      </c>
      <c r="J9" s="359">
        <f t="shared" si="0"/>
        <v>961551</v>
      </c>
    </row>
    <row r="10" spans="1:10" ht="28.5" customHeight="1">
      <c r="A10" s="354" t="s">
        <v>144</v>
      </c>
      <c r="B10" s="354">
        <v>225</v>
      </c>
      <c r="C10" s="347">
        <f>B10*C7</f>
        <v>79200</v>
      </c>
      <c r="D10" s="355">
        <f>B10*D7</f>
        <v>28125</v>
      </c>
      <c r="E10" s="360">
        <v>0</v>
      </c>
      <c r="F10" s="361">
        <v>0</v>
      </c>
      <c r="G10" s="356">
        <f>B10*G7</f>
        <v>85500</v>
      </c>
      <c r="H10" s="356">
        <f>B10*H7</f>
        <v>27900</v>
      </c>
      <c r="I10" s="358">
        <v>0</v>
      </c>
      <c r="J10" s="359">
        <f t="shared" si="0"/>
        <v>220725</v>
      </c>
    </row>
    <row r="11" spans="1:10" ht="28.5" customHeight="1">
      <c r="A11" s="354" t="s">
        <v>145</v>
      </c>
      <c r="B11" s="354">
        <v>390</v>
      </c>
      <c r="C11" s="362">
        <v>0</v>
      </c>
      <c r="D11" s="355">
        <f>B11*D7</f>
        <v>48750</v>
      </c>
      <c r="E11" s="356">
        <f>B11*E7</f>
        <v>65130</v>
      </c>
      <c r="F11" s="363">
        <v>0</v>
      </c>
      <c r="G11" s="356">
        <f>B11*G7</f>
        <v>148200</v>
      </c>
      <c r="H11" s="356">
        <f>B11*H7</f>
        <v>48360</v>
      </c>
      <c r="I11" s="358">
        <v>0</v>
      </c>
      <c r="J11" s="359">
        <f t="shared" si="0"/>
        <v>310440</v>
      </c>
    </row>
    <row r="12" spans="1:10" ht="28.5" customHeight="1">
      <c r="A12" s="364" t="s">
        <v>146</v>
      </c>
      <c r="B12" s="364">
        <v>72</v>
      </c>
      <c r="C12" s="347">
        <f>C7*B12</f>
        <v>25344</v>
      </c>
      <c r="D12" s="365">
        <f>B12*D7</f>
        <v>9000</v>
      </c>
      <c r="E12" s="356">
        <f>B12*E7</f>
        <v>12024</v>
      </c>
      <c r="F12" s="363">
        <v>0</v>
      </c>
      <c r="G12" s="356">
        <f>B12*G7</f>
        <v>27360</v>
      </c>
      <c r="H12" s="356">
        <f>B12*H7</f>
        <v>8928</v>
      </c>
      <c r="I12" s="356">
        <f>B12*I7</f>
        <v>0</v>
      </c>
      <c r="J12" s="359">
        <f t="shared" si="0"/>
        <v>82656</v>
      </c>
    </row>
    <row r="13" spans="1:10" ht="28.5" customHeight="1">
      <c r="A13" s="354" t="s">
        <v>223</v>
      </c>
      <c r="B13" s="354">
        <v>237</v>
      </c>
      <c r="C13" s="347">
        <f>B13*C7</f>
        <v>83424</v>
      </c>
      <c r="D13" s="355">
        <f>D7*B13</f>
        <v>29625</v>
      </c>
      <c r="E13" s="356">
        <f>B13*E7</f>
        <v>39579</v>
      </c>
      <c r="F13" s="363">
        <v>0</v>
      </c>
      <c r="G13" s="356">
        <f>B13*G7</f>
        <v>90060</v>
      </c>
      <c r="H13" s="356">
        <f>B13*H7</f>
        <v>29388</v>
      </c>
      <c r="I13" s="358">
        <v>0</v>
      </c>
      <c r="J13" s="359">
        <f t="shared" si="0"/>
        <v>272076</v>
      </c>
    </row>
    <row r="14" spans="1:10" ht="28.5" customHeight="1">
      <c r="A14" s="364" t="s">
        <v>147</v>
      </c>
      <c r="B14" s="364">
        <v>301</v>
      </c>
      <c r="C14" s="347">
        <f>B14*C7</f>
        <v>105952</v>
      </c>
      <c r="D14" s="365">
        <f>B14*D7</f>
        <v>37625</v>
      </c>
      <c r="E14" s="360">
        <f>B14*E10</f>
        <v>0</v>
      </c>
      <c r="F14" s="361">
        <v>0</v>
      </c>
      <c r="G14" s="356">
        <f>B14*G7</f>
        <v>114380</v>
      </c>
      <c r="H14" s="356">
        <f>B14*H7</f>
        <v>37324</v>
      </c>
      <c r="I14" s="358">
        <v>0</v>
      </c>
      <c r="J14" s="359">
        <f t="shared" si="0"/>
        <v>295281</v>
      </c>
    </row>
    <row r="15" spans="1:10" ht="28.5" customHeight="1">
      <c r="A15" s="354" t="s">
        <v>148</v>
      </c>
      <c r="B15" s="354">
        <v>636</v>
      </c>
      <c r="C15" s="347">
        <f>B15*C7</f>
        <v>223872</v>
      </c>
      <c r="D15" s="355">
        <f>B15*D7</f>
        <v>79500</v>
      </c>
      <c r="E15" s="356">
        <f>B15*E7</f>
        <v>106212</v>
      </c>
      <c r="F15" s="357">
        <f>B15*F7</f>
        <v>108756</v>
      </c>
      <c r="G15" s="356">
        <f>B15*G7</f>
        <v>241680</v>
      </c>
      <c r="H15" s="356">
        <f>B15*H7</f>
        <v>78864</v>
      </c>
      <c r="I15" s="356">
        <f>B15*I7</f>
        <v>0</v>
      </c>
      <c r="J15" s="359">
        <f t="shared" si="0"/>
        <v>838884</v>
      </c>
    </row>
    <row r="16" spans="1:10" ht="28.5" customHeight="1">
      <c r="A16" s="364" t="s">
        <v>149</v>
      </c>
      <c r="B16" s="364">
        <v>260</v>
      </c>
      <c r="C16" s="347">
        <f>B16*C7</f>
        <v>91520</v>
      </c>
      <c r="D16" s="365">
        <f>B16*D7</f>
        <v>32500</v>
      </c>
      <c r="E16" s="360">
        <v>0</v>
      </c>
      <c r="F16" s="361">
        <v>0</v>
      </c>
      <c r="G16" s="356">
        <f>B16*G7</f>
        <v>98800</v>
      </c>
      <c r="H16" s="356">
        <f>B16*H7</f>
        <v>32240</v>
      </c>
      <c r="I16" s="358">
        <v>0</v>
      </c>
      <c r="J16" s="359">
        <f t="shared" si="0"/>
        <v>255060</v>
      </c>
    </row>
    <row r="17" spans="1:10" ht="28.5" customHeight="1">
      <c r="A17" s="354" t="s">
        <v>150</v>
      </c>
      <c r="B17" s="354">
        <v>210</v>
      </c>
      <c r="C17" s="347">
        <f>B17*C7</f>
        <v>73920</v>
      </c>
      <c r="D17" s="355">
        <f>B17*D7</f>
        <v>26250</v>
      </c>
      <c r="E17" s="356">
        <f>B17*E7</f>
        <v>35070</v>
      </c>
      <c r="F17" s="363">
        <v>0</v>
      </c>
      <c r="G17" s="356">
        <f>B17*G7</f>
        <v>79800</v>
      </c>
      <c r="H17" s="356">
        <f>B17*H7</f>
        <v>26040</v>
      </c>
      <c r="I17" s="356">
        <f>B17*I7</f>
        <v>0</v>
      </c>
      <c r="J17" s="359">
        <f t="shared" si="0"/>
        <v>241080</v>
      </c>
    </row>
    <row r="18" spans="1:10" ht="28.5" customHeight="1">
      <c r="A18" s="354" t="s">
        <v>151</v>
      </c>
      <c r="B18" s="366">
        <v>984</v>
      </c>
      <c r="C18" s="347">
        <f>B18*C7</f>
        <v>346368</v>
      </c>
      <c r="D18" s="355">
        <f>B18*D7</f>
        <v>123000</v>
      </c>
      <c r="E18" s="367">
        <f>B18*E7</f>
        <v>164328</v>
      </c>
      <c r="F18" s="357">
        <f>B18*F7</f>
        <v>168264</v>
      </c>
      <c r="G18" s="356">
        <f>B18*G7</f>
        <v>373920</v>
      </c>
      <c r="H18" s="356">
        <f>B18*H7</f>
        <v>122016</v>
      </c>
      <c r="I18" s="356">
        <f>B18*I7</f>
        <v>0</v>
      </c>
      <c r="J18" s="359">
        <f t="shared" si="0"/>
        <v>1297896</v>
      </c>
    </row>
    <row r="19" spans="1:10" ht="28.5" customHeight="1">
      <c r="A19" s="354" t="s">
        <v>152</v>
      </c>
      <c r="B19" s="354">
        <v>661</v>
      </c>
      <c r="C19" s="347">
        <f>B19*C7</f>
        <v>232672</v>
      </c>
      <c r="D19" s="355">
        <f>B19*D7</f>
        <v>82625</v>
      </c>
      <c r="E19" s="356">
        <f>B19*E7</f>
        <v>110387</v>
      </c>
      <c r="F19" s="357">
        <f>B19*F7</f>
        <v>113031</v>
      </c>
      <c r="G19" s="356">
        <f>B19*G7</f>
        <v>251180</v>
      </c>
      <c r="H19" s="356">
        <f>B19*H7</f>
        <v>81964</v>
      </c>
      <c r="I19" s="356">
        <f>B19*I7</f>
        <v>0</v>
      </c>
      <c r="J19" s="359">
        <f t="shared" si="0"/>
        <v>871859</v>
      </c>
    </row>
    <row r="20" spans="1:10" ht="28.5" customHeight="1">
      <c r="A20" s="364" t="s">
        <v>153</v>
      </c>
      <c r="B20" s="364">
        <v>273</v>
      </c>
      <c r="C20" s="347">
        <f>B20*C7</f>
        <v>96096</v>
      </c>
      <c r="D20" s="365">
        <f>B20*D7</f>
        <v>34125</v>
      </c>
      <c r="E20" s="367">
        <f>B20*E7</f>
        <v>45591</v>
      </c>
      <c r="F20" s="363">
        <v>0</v>
      </c>
      <c r="G20" s="356">
        <f>B20*G7</f>
        <v>103740</v>
      </c>
      <c r="H20" s="356">
        <f>B20*H7</f>
        <v>33852</v>
      </c>
      <c r="I20" s="358">
        <v>0</v>
      </c>
      <c r="J20" s="359">
        <f t="shared" si="0"/>
        <v>313404</v>
      </c>
    </row>
    <row r="21" spans="1:10" ht="28.5" customHeight="1">
      <c r="A21" s="354" t="s">
        <v>154</v>
      </c>
      <c r="B21" s="354">
        <v>506</v>
      </c>
      <c r="C21" s="347">
        <f>B21*C7</f>
        <v>178112</v>
      </c>
      <c r="D21" s="355">
        <f>B21*D7</f>
        <v>63250</v>
      </c>
      <c r="E21" s="360">
        <v>0</v>
      </c>
      <c r="F21" s="361">
        <v>0</v>
      </c>
      <c r="G21" s="356">
        <f>B21*G7</f>
        <v>192280</v>
      </c>
      <c r="H21" s="358">
        <v>0</v>
      </c>
      <c r="I21" s="356">
        <f>B21*I7</f>
        <v>0</v>
      </c>
      <c r="J21" s="359">
        <f t="shared" si="0"/>
        <v>433642</v>
      </c>
    </row>
    <row r="22" spans="1:10" ht="28.5" customHeight="1">
      <c r="A22" s="364" t="s">
        <v>155</v>
      </c>
      <c r="B22" s="364">
        <v>381</v>
      </c>
      <c r="C22" s="347">
        <f>B22*C7</f>
        <v>134112</v>
      </c>
      <c r="D22" s="368">
        <v>0</v>
      </c>
      <c r="E22" s="369">
        <f>B22*E7</f>
        <v>63627</v>
      </c>
      <c r="F22" s="370">
        <f>B22*F7</f>
        <v>65151</v>
      </c>
      <c r="G22" s="356">
        <f>B22*G7</f>
        <v>144780</v>
      </c>
      <c r="H22" s="356">
        <f>B22*H7</f>
        <v>47244</v>
      </c>
      <c r="I22" s="358">
        <v>0</v>
      </c>
      <c r="J22" s="359">
        <f t="shared" si="0"/>
        <v>454914</v>
      </c>
    </row>
    <row r="23" spans="1:10" ht="28.5" customHeight="1">
      <c r="A23" s="354" t="s">
        <v>156</v>
      </c>
      <c r="B23" s="354">
        <v>275</v>
      </c>
      <c r="C23" s="347">
        <f>B23*C7</f>
        <v>96800</v>
      </c>
      <c r="D23" s="355">
        <f>B23*D7</f>
        <v>34375</v>
      </c>
      <c r="E23" s="356">
        <f>B23*E7</f>
        <v>45925</v>
      </c>
      <c r="F23" s="363">
        <v>0</v>
      </c>
      <c r="G23" s="356">
        <f>B23*G7</f>
        <v>104500</v>
      </c>
      <c r="H23" s="356">
        <f>B23*H7</f>
        <v>34100</v>
      </c>
      <c r="I23" s="358">
        <v>0</v>
      </c>
      <c r="J23" s="359">
        <f t="shared" si="0"/>
        <v>315700</v>
      </c>
    </row>
    <row r="24" spans="1:10" ht="28.5" customHeight="1">
      <c r="A24" s="364" t="s">
        <v>157</v>
      </c>
      <c r="B24" s="364">
        <v>410</v>
      </c>
      <c r="C24" s="362">
        <v>0</v>
      </c>
      <c r="D24" s="365">
        <f>B24*D7</f>
        <v>51250</v>
      </c>
      <c r="E24" s="349">
        <v>0</v>
      </c>
      <c r="F24" s="361">
        <v>0</v>
      </c>
      <c r="G24" s="356">
        <f>B24*G7</f>
        <v>155800</v>
      </c>
      <c r="H24" s="356">
        <f>B24*H7</f>
        <v>50840</v>
      </c>
      <c r="I24" s="358">
        <v>0</v>
      </c>
      <c r="J24" s="359">
        <f t="shared" si="0"/>
        <v>257890</v>
      </c>
    </row>
    <row r="25" spans="1:10" ht="28.5" customHeight="1">
      <c r="A25" s="354" t="s">
        <v>158</v>
      </c>
      <c r="B25" s="354">
        <v>352</v>
      </c>
      <c r="C25" s="347">
        <f>B25*C7</f>
        <v>123904</v>
      </c>
      <c r="D25" s="355">
        <f>B25*D7</f>
        <v>44000</v>
      </c>
      <c r="E25" s="356">
        <f>B25*E7</f>
        <v>58784</v>
      </c>
      <c r="F25" s="357">
        <f>B25*F7</f>
        <v>60192</v>
      </c>
      <c r="G25" s="356">
        <f>B25*G7</f>
        <v>133760</v>
      </c>
      <c r="H25" s="356">
        <f>B25*H7</f>
        <v>43648</v>
      </c>
      <c r="I25" s="358">
        <v>0</v>
      </c>
      <c r="J25" s="359">
        <f t="shared" si="0"/>
        <v>464288</v>
      </c>
    </row>
    <row r="26" spans="1:10" ht="28.5" customHeight="1">
      <c r="A26" s="364" t="s">
        <v>159</v>
      </c>
      <c r="B26" s="364">
        <v>695</v>
      </c>
      <c r="C26" s="347">
        <f>B26*C7</f>
        <v>244640</v>
      </c>
      <c r="D26" s="365">
        <f>B26*D7</f>
        <v>86875</v>
      </c>
      <c r="E26" s="349">
        <v>0</v>
      </c>
      <c r="F26" s="361">
        <v>0</v>
      </c>
      <c r="G26" s="356">
        <f>B26*G7</f>
        <v>264100</v>
      </c>
      <c r="H26" s="356">
        <f>B26*H7</f>
        <v>86180</v>
      </c>
      <c r="I26" s="356">
        <f>B26*I7</f>
        <v>0</v>
      </c>
      <c r="J26" s="359">
        <f t="shared" si="0"/>
        <v>681795</v>
      </c>
    </row>
    <row r="27" spans="1:10" ht="28.5" customHeight="1">
      <c r="A27" s="354" t="s">
        <v>160</v>
      </c>
      <c r="B27" s="354">
        <v>482</v>
      </c>
      <c r="C27" s="347">
        <f>B27*C7</f>
        <v>169664</v>
      </c>
      <c r="D27" s="355">
        <f>B27*D7</f>
        <v>60250</v>
      </c>
      <c r="E27" s="360">
        <v>0</v>
      </c>
      <c r="F27" s="361">
        <v>0</v>
      </c>
      <c r="G27" s="356">
        <f>B27*G7</f>
        <v>183160</v>
      </c>
      <c r="H27" s="358">
        <v>0</v>
      </c>
      <c r="I27" s="358">
        <v>0</v>
      </c>
      <c r="J27" s="359">
        <f t="shared" si="0"/>
        <v>413074</v>
      </c>
    </row>
    <row r="28" spans="1:10" ht="28.5" customHeight="1">
      <c r="A28" s="364" t="s">
        <v>161</v>
      </c>
      <c r="B28" s="371">
        <v>615</v>
      </c>
      <c r="C28" s="347">
        <f>B28*C7</f>
        <v>216480</v>
      </c>
      <c r="D28" s="365">
        <f>B28*D7</f>
        <v>76875</v>
      </c>
      <c r="E28" s="349">
        <v>0</v>
      </c>
      <c r="F28" s="361">
        <v>0</v>
      </c>
      <c r="G28" s="356">
        <f>B28*G7</f>
        <v>233700</v>
      </c>
      <c r="H28" s="358">
        <v>0</v>
      </c>
      <c r="I28" s="358">
        <v>0</v>
      </c>
      <c r="J28" s="359">
        <f t="shared" si="0"/>
        <v>527055</v>
      </c>
    </row>
    <row r="29" spans="1:10" ht="28.5" customHeight="1">
      <c r="A29" s="354" t="s">
        <v>162</v>
      </c>
      <c r="B29" s="354">
        <v>485</v>
      </c>
      <c r="C29" s="347">
        <f>B29*C7</f>
        <v>170720</v>
      </c>
      <c r="D29" s="355">
        <f>B29*D7</f>
        <v>60625</v>
      </c>
      <c r="E29" s="356">
        <f>B29*E7</f>
        <v>80995</v>
      </c>
      <c r="F29" s="357">
        <f>B29*F7</f>
        <v>82935</v>
      </c>
      <c r="G29" s="356">
        <f>B29*G7</f>
        <v>184300</v>
      </c>
      <c r="H29" s="356">
        <f>B29*H7</f>
        <v>60140</v>
      </c>
      <c r="I29" s="358">
        <v>0</v>
      </c>
      <c r="J29" s="359">
        <f t="shared" si="0"/>
        <v>639715</v>
      </c>
    </row>
    <row r="30" spans="1:10" ht="28.5" customHeight="1">
      <c r="A30" s="364" t="s">
        <v>163</v>
      </c>
      <c r="B30" s="364">
        <v>730</v>
      </c>
      <c r="C30" s="347">
        <f>B30*C7</f>
        <v>256960</v>
      </c>
      <c r="D30" s="368">
        <v>0</v>
      </c>
      <c r="E30" s="372">
        <v>0</v>
      </c>
      <c r="F30" s="361">
        <v>0</v>
      </c>
      <c r="G30" s="356">
        <f>B30*G7</f>
        <v>277400</v>
      </c>
      <c r="H30" s="356">
        <f>B30*H7</f>
        <v>90520</v>
      </c>
      <c r="I30" s="358">
        <v>0</v>
      </c>
      <c r="J30" s="359">
        <f t="shared" si="0"/>
        <v>624880</v>
      </c>
    </row>
    <row r="31" spans="1:10" ht="28.5" customHeight="1">
      <c r="A31" s="354" t="s">
        <v>164</v>
      </c>
      <c r="B31" s="366">
        <v>1158</v>
      </c>
      <c r="C31" s="347">
        <f>B31*C7</f>
        <v>407616</v>
      </c>
      <c r="D31" s="355">
        <f>B31*D7</f>
        <v>144750</v>
      </c>
      <c r="E31" s="356">
        <f>B31*E7</f>
        <v>193386</v>
      </c>
      <c r="F31" s="357">
        <f>B31*F7</f>
        <v>198018</v>
      </c>
      <c r="G31" s="356">
        <f>B31*G7</f>
        <v>440040</v>
      </c>
      <c r="H31" s="356">
        <f>B31*H7</f>
        <v>143592</v>
      </c>
      <c r="I31" s="356">
        <f>B31*I7</f>
        <v>0</v>
      </c>
      <c r="J31" s="359">
        <f t="shared" si="0"/>
        <v>1527402</v>
      </c>
    </row>
    <row r="32" spans="1:10" ht="28.5" customHeight="1">
      <c r="A32" s="364" t="s">
        <v>224</v>
      </c>
      <c r="B32" s="364">
        <v>515</v>
      </c>
      <c r="C32" s="357">
        <f>B32*C7</f>
        <v>181280</v>
      </c>
      <c r="D32" s="365">
        <f>B32*D7</f>
        <v>64375</v>
      </c>
      <c r="E32" s="373">
        <f>B32*E7</f>
        <v>86005</v>
      </c>
      <c r="F32" s="357">
        <f>B32*F7</f>
        <v>88065</v>
      </c>
      <c r="G32" s="356">
        <f>B32*G7</f>
        <v>195700</v>
      </c>
      <c r="H32" s="356">
        <f>B32*H7</f>
        <v>63860</v>
      </c>
      <c r="I32" s="356">
        <f>B32*I7</f>
        <v>0</v>
      </c>
      <c r="J32" s="359">
        <f t="shared" si="0"/>
        <v>679285</v>
      </c>
    </row>
    <row r="33" spans="1:10" ht="28.5" customHeight="1">
      <c r="A33" s="354" t="s">
        <v>165</v>
      </c>
      <c r="B33" s="354">
        <v>511</v>
      </c>
      <c r="C33" s="347">
        <f>B33*C7</f>
        <v>179872</v>
      </c>
      <c r="D33" s="355">
        <f>B33*D7</f>
        <v>63875</v>
      </c>
      <c r="E33" s="360">
        <v>0</v>
      </c>
      <c r="F33" s="361">
        <v>0</v>
      </c>
      <c r="G33" s="356">
        <f>G7*B33</f>
        <v>194180</v>
      </c>
      <c r="H33" s="358">
        <v>0</v>
      </c>
      <c r="I33" s="356">
        <f>B33*I7</f>
        <v>0</v>
      </c>
      <c r="J33" s="359">
        <f t="shared" si="0"/>
        <v>437927</v>
      </c>
    </row>
    <row r="34" spans="1:10" ht="28.5" customHeight="1">
      <c r="A34" s="364" t="s">
        <v>166</v>
      </c>
      <c r="B34" s="364">
        <v>405</v>
      </c>
      <c r="C34" s="347">
        <f>B34*C7</f>
        <v>142560</v>
      </c>
      <c r="D34" s="368">
        <v>0</v>
      </c>
      <c r="E34" s="369">
        <f>B34*E7</f>
        <v>67635</v>
      </c>
      <c r="F34" s="357">
        <f>B34*F7</f>
        <v>69255</v>
      </c>
      <c r="G34" s="356">
        <f>B34*G7</f>
        <v>153900</v>
      </c>
      <c r="H34" s="356">
        <f>B34*H7</f>
        <v>50220</v>
      </c>
      <c r="I34" s="356">
        <f>B34*I7</f>
        <v>0</v>
      </c>
      <c r="J34" s="359">
        <f t="shared" si="0"/>
        <v>483570</v>
      </c>
    </row>
    <row r="35" spans="1:10" ht="28.5" customHeight="1">
      <c r="A35" s="354" t="s">
        <v>167</v>
      </c>
      <c r="B35" s="354">
        <v>759</v>
      </c>
      <c r="C35" s="357">
        <f>B35*C7</f>
        <v>267168</v>
      </c>
      <c r="D35" s="355">
        <f>B35*D7</f>
        <v>94875</v>
      </c>
      <c r="E35" s="360">
        <v>0</v>
      </c>
      <c r="F35" s="361">
        <v>0</v>
      </c>
      <c r="G35" s="356">
        <f>B35*G7</f>
        <v>288420</v>
      </c>
      <c r="H35" s="358">
        <v>0</v>
      </c>
      <c r="I35" s="356">
        <f>B35*I7</f>
        <v>0</v>
      </c>
      <c r="J35" s="359">
        <f t="shared" si="0"/>
        <v>650463</v>
      </c>
    </row>
    <row r="36" spans="1:10" ht="28.5" customHeight="1">
      <c r="A36" s="364" t="s">
        <v>168</v>
      </c>
      <c r="B36" s="374">
        <v>993</v>
      </c>
      <c r="C36" s="347">
        <f>B36*C7</f>
        <v>349536</v>
      </c>
      <c r="D36" s="365">
        <f>B36*D7</f>
        <v>124125</v>
      </c>
      <c r="E36" s="373">
        <f>B36*E7</f>
        <v>165831</v>
      </c>
      <c r="F36" s="363">
        <v>0</v>
      </c>
      <c r="G36" s="356">
        <f>B36*G7</f>
        <v>377340</v>
      </c>
      <c r="H36" s="356">
        <f>B36*H7</f>
        <v>123132</v>
      </c>
      <c r="I36" s="356">
        <f>B36*I7</f>
        <v>0</v>
      </c>
      <c r="J36" s="359">
        <f>SUM(C36:I36)</f>
        <v>1139964</v>
      </c>
    </row>
    <row r="37" spans="1:10" ht="28.5" customHeight="1">
      <c r="A37" s="354" t="s">
        <v>169</v>
      </c>
      <c r="B37" s="354">
        <v>745</v>
      </c>
      <c r="C37" s="357">
        <f>B37*C7</f>
        <v>262240</v>
      </c>
      <c r="D37" s="375">
        <v>0</v>
      </c>
      <c r="E37" s="358">
        <v>0</v>
      </c>
      <c r="F37" s="361">
        <v>0</v>
      </c>
      <c r="G37" s="356">
        <f>B37*G7</f>
        <v>283100</v>
      </c>
      <c r="H37" s="358">
        <v>0</v>
      </c>
      <c r="I37" s="358">
        <v>0</v>
      </c>
      <c r="J37" s="359">
        <f t="shared" si="0"/>
        <v>545340</v>
      </c>
    </row>
    <row r="38" spans="1:10" ht="28.5" customHeight="1">
      <c r="A38" s="364" t="s">
        <v>170</v>
      </c>
      <c r="B38" s="364">
        <v>636</v>
      </c>
      <c r="C38" s="376">
        <f>B38*C7</f>
        <v>223872</v>
      </c>
      <c r="D38" s="365">
        <f>B38*D7</f>
        <v>79500</v>
      </c>
      <c r="E38" s="349">
        <v>0</v>
      </c>
      <c r="F38" s="361">
        <v>0</v>
      </c>
      <c r="G38" s="356">
        <f>B38*G7</f>
        <v>241680</v>
      </c>
      <c r="H38" s="356">
        <f>B38*H7</f>
        <v>78864</v>
      </c>
      <c r="I38" s="358">
        <v>0</v>
      </c>
      <c r="J38" s="359">
        <f t="shared" si="0"/>
        <v>623916</v>
      </c>
    </row>
    <row r="39" spans="1:10" ht="28.5" customHeight="1">
      <c r="A39" s="354" t="s">
        <v>171</v>
      </c>
      <c r="B39" s="354">
        <v>376</v>
      </c>
      <c r="C39" s="357">
        <f>B39*C7</f>
        <v>132352</v>
      </c>
      <c r="D39" s="355">
        <f>B39*D7</f>
        <v>47000</v>
      </c>
      <c r="E39" s="356">
        <f>B39*E7</f>
        <v>62792</v>
      </c>
      <c r="F39" s="363">
        <v>0</v>
      </c>
      <c r="G39" s="356">
        <f>B39*G7</f>
        <v>142880</v>
      </c>
      <c r="H39" s="356">
        <f>B39*H7</f>
        <v>46624</v>
      </c>
      <c r="I39" s="358">
        <v>0</v>
      </c>
      <c r="J39" s="359">
        <f t="shared" si="0"/>
        <v>431648</v>
      </c>
    </row>
    <row r="40" spans="1:10" ht="28.5" customHeight="1">
      <c r="A40" s="364" t="s">
        <v>172</v>
      </c>
      <c r="B40" s="364">
        <v>587</v>
      </c>
      <c r="C40" s="376">
        <f>B40*C7</f>
        <v>206624</v>
      </c>
      <c r="D40" s="365">
        <f>B40*D7</f>
        <v>73375</v>
      </c>
      <c r="E40" s="373">
        <f>B40*E7</f>
        <v>98029</v>
      </c>
      <c r="F40" s="370">
        <f>B40*F7</f>
        <v>100377</v>
      </c>
      <c r="G40" s="356">
        <f>B40*G7</f>
        <v>223060</v>
      </c>
      <c r="H40" s="356">
        <f>B40*H7</f>
        <v>72788</v>
      </c>
      <c r="I40" s="358">
        <v>0</v>
      </c>
      <c r="J40" s="359">
        <f t="shared" si="0"/>
        <v>774253</v>
      </c>
    </row>
    <row r="41" spans="1:10" ht="28.5" customHeight="1">
      <c r="A41" s="354" t="s">
        <v>173</v>
      </c>
      <c r="B41" s="354">
        <v>574</v>
      </c>
      <c r="C41" s="357">
        <f>B41*C7</f>
        <v>202048</v>
      </c>
      <c r="D41" s="355">
        <f>B41*D7</f>
        <v>71750</v>
      </c>
      <c r="E41" s="356">
        <f>B41*E7</f>
        <v>95858</v>
      </c>
      <c r="F41" s="357">
        <f>B41*F7</f>
        <v>98154</v>
      </c>
      <c r="G41" s="356">
        <f>B41*G7</f>
        <v>218120</v>
      </c>
      <c r="H41" s="356">
        <f>B41*H7</f>
        <v>71176</v>
      </c>
      <c r="I41" s="356">
        <f>B41*I7</f>
        <v>0</v>
      </c>
      <c r="J41" s="359">
        <f t="shared" si="0"/>
        <v>757106</v>
      </c>
    </row>
    <row r="42" spans="1:10" ht="28.5" customHeight="1">
      <c r="A42" s="364" t="s">
        <v>174</v>
      </c>
      <c r="B42" s="364">
        <v>687</v>
      </c>
      <c r="C42" s="376">
        <f>B42*C7</f>
        <v>241824</v>
      </c>
      <c r="D42" s="365">
        <f>B42*D7</f>
        <v>85875</v>
      </c>
      <c r="E42" s="373">
        <f>B42*E7</f>
        <v>114729</v>
      </c>
      <c r="F42" s="357">
        <f>B42*F7</f>
        <v>117477</v>
      </c>
      <c r="G42" s="356">
        <f>B42*G7</f>
        <v>261060</v>
      </c>
      <c r="H42" s="356">
        <f>B42*H7</f>
        <v>85188</v>
      </c>
      <c r="I42" s="356">
        <f>B42*I7</f>
        <v>0</v>
      </c>
      <c r="J42" s="359">
        <f t="shared" si="0"/>
        <v>906153</v>
      </c>
    </row>
    <row r="43" spans="1:10" ht="28.5" customHeight="1">
      <c r="A43" s="377" t="s">
        <v>175</v>
      </c>
      <c r="B43" s="378">
        <v>893</v>
      </c>
      <c r="C43" s="379">
        <f>B43*C7</f>
        <v>314336</v>
      </c>
      <c r="D43" s="380">
        <v>0</v>
      </c>
      <c r="E43" s="381">
        <v>0</v>
      </c>
      <c r="F43" s="382">
        <v>0</v>
      </c>
      <c r="G43" s="383">
        <f>B43*G7</f>
        <v>339340</v>
      </c>
      <c r="H43" s="383">
        <f>B43*H7</f>
        <v>110732</v>
      </c>
      <c r="I43" s="381">
        <v>0</v>
      </c>
      <c r="J43" s="384">
        <f>SUM(C43:I43)</f>
        <v>764408</v>
      </c>
    </row>
    <row r="44" spans="1:10" ht="28.5" customHeight="1">
      <c r="A44" s="385" t="s">
        <v>176</v>
      </c>
      <c r="B44" s="386">
        <v>111</v>
      </c>
      <c r="C44" s="387">
        <f>B44*C7</f>
        <v>39072</v>
      </c>
      <c r="D44" s="388">
        <f>B44*D7</f>
        <v>13875</v>
      </c>
      <c r="E44" s="389">
        <f>B44*E7</f>
        <v>18537</v>
      </c>
      <c r="F44" s="390">
        <v>0</v>
      </c>
      <c r="G44" s="389">
        <f>B44*G7</f>
        <v>42180</v>
      </c>
      <c r="H44" s="389">
        <f>B44*H7</f>
        <v>13764</v>
      </c>
      <c r="I44" s="389">
        <f>B44*I7</f>
        <v>0</v>
      </c>
      <c r="J44" s="389">
        <f>SUM(C44:I44)</f>
        <v>127428</v>
      </c>
    </row>
    <row r="45" spans="1:10" ht="28.5" customHeight="1">
      <c r="A45" s="391" t="s">
        <v>177</v>
      </c>
      <c r="B45" s="354">
        <v>226</v>
      </c>
      <c r="C45" s="392">
        <f>B45*C7</f>
        <v>79552</v>
      </c>
      <c r="D45" s="393">
        <f>B45*D7</f>
        <v>28250</v>
      </c>
      <c r="E45" s="394">
        <f>B45*E7</f>
        <v>37742</v>
      </c>
      <c r="F45" s="395">
        <v>0</v>
      </c>
      <c r="G45" s="394">
        <f>B45*G7</f>
        <v>85880</v>
      </c>
      <c r="H45" s="394">
        <f>B45*H7</f>
        <v>28024</v>
      </c>
      <c r="I45" s="396">
        <v>0</v>
      </c>
      <c r="J45" s="397">
        <f>SUM(C45:I45)</f>
        <v>259448</v>
      </c>
    </row>
    <row r="46" spans="1:10" ht="28.5" customHeight="1">
      <c r="A46" s="391" t="s">
        <v>178</v>
      </c>
      <c r="B46" s="354">
        <v>973</v>
      </c>
      <c r="C46" s="392">
        <f>B46*C7</f>
        <v>342496</v>
      </c>
      <c r="D46" s="393">
        <f>B46*D7</f>
        <v>121625</v>
      </c>
      <c r="E46" s="394">
        <f>B46*E7</f>
        <v>162491</v>
      </c>
      <c r="F46" s="392">
        <f>B46*F7</f>
        <v>166383</v>
      </c>
      <c r="G46" s="394">
        <f>B46*G7</f>
        <v>369740</v>
      </c>
      <c r="H46" s="394">
        <f>B46*H7</f>
        <v>120652</v>
      </c>
      <c r="I46" s="394">
        <f>B46*I7</f>
        <v>0</v>
      </c>
      <c r="J46" s="397">
        <f>SUM(C46:I46)</f>
        <v>1283387</v>
      </c>
    </row>
    <row r="47" spans="1:10" ht="28.5" customHeight="1">
      <c r="A47" s="391" t="s">
        <v>225</v>
      </c>
      <c r="B47" s="354">
        <v>275</v>
      </c>
      <c r="C47" s="392">
        <f>B47*C7</f>
        <v>96800</v>
      </c>
      <c r="D47" s="393">
        <f>B47*D7</f>
        <v>34375</v>
      </c>
      <c r="E47" s="394">
        <f>B47*E7</f>
        <v>45925</v>
      </c>
      <c r="F47" s="395">
        <v>0</v>
      </c>
      <c r="G47" s="394">
        <f>B47*G7</f>
        <v>104500</v>
      </c>
      <c r="H47" s="394">
        <f>B47*H7</f>
        <v>34100</v>
      </c>
      <c r="I47" s="394">
        <f>B47*I7</f>
        <v>0</v>
      </c>
      <c r="J47" s="397">
        <f>SUM(C47:I47)</f>
        <v>315700</v>
      </c>
    </row>
    <row r="48" spans="1:10" ht="28.5" customHeight="1">
      <c r="A48" s="391" t="s">
        <v>179</v>
      </c>
      <c r="B48" s="354">
        <v>590</v>
      </c>
      <c r="C48" s="392">
        <f>B48*C7</f>
        <v>207680</v>
      </c>
      <c r="D48" s="393">
        <f>B48*D7</f>
        <v>73750</v>
      </c>
      <c r="E48" s="394">
        <f>B48*E7</f>
        <v>98530</v>
      </c>
      <c r="F48" s="392">
        <f>B48*F7</f>
        <v>100890</v>
      </c>
      <c r="G48" s="394">
        <f>B48*G7</f>
        <v>224200</v>
      </c>
      <c r="H48" s="394">
        <f>B48*H7</f>
        <v>73160</v>
      </c>
      <c r="I48" s="394">
        <f>B48*I7</f>
        <v>0</v>
      </c>
      <c r="J48" s="397">
        <f aca="true" t="shared" si="1" ref="J48:J57">SUM(C48:I48)</f>
        <v>778210</v>
      </c>
    </row>
    <row r="49" spans="1:10" ht="28.5" customHeight="1">
      <c r="A49" s="391" t="s">
        <v>180</v>
      </c>
      <c r="B49" s="354">
        <v>355</v>
      </c>
      <c r="C49" s="392">
        <f>B49*C7</f>
        <v>124960</v>
      </c>
      <c r="D49" s="393">
        <f>B49*D7</f>
        <v>44375</v>
      </c>
      <c r="E49" s="394">
        <f>B49*E7</f>
        <v>59285</v>
      </c>
      <c r="F49" s="395">
        <v>0</v>
      </c>
      <c r="G49" s="394">
        <f>B49*G7</f>
        <v>134900</v>
      </c>
      <c r="H49" s="394">
        <f>B49*H7</f>
        <v>44020</v>
      </c>
      <c r="I49" s="394">
        <f>B49*I7</f>
        <v>0</v>
      </c>
      <c r="J49" s="397">
        <f t="shared" si="1"/>
        <v>407540</v>
      </c>
    </row>
    <row r="50" spans="1:10" ht="28.5" customHeight="1">
      <c r="A50" s="391" t="s">
        <v>181</v>
      </c>
      <c r="B50" s="366">
        <v>1223</v>
      </c>
      <c r="C50" s="392">
        <f>B50*C7</f>
        <v>430496</v>
      </c>
      <c r="D50" s="393">
        <f>B50*D7</f>
        <v>152875</v>
      </c>
      <c r="E50" s="394">
        <f>B50*E7</f>
        <v>204241</v>
      </c>
      <c r="F50" s="392">
        <f>B50*F7</f>
        <v>209133</v>
      </c>
      <c r="G50" s="394">
        <f>B50*G7</f>
        <v>464740</v>
      </c>
      <c r="H50" s="394">
        <f>B50*H7</f>
        <v>151652</v>
      </c>
      <c r="I50" s="394">
        <f>B50*I7</f>
        <v>0</v>
      </c>
      <c r="J50" s="397">
        <f t="shared" si="1"/>
        <v>1613137</v>
      </c>
    </row>
    <row r="51" spans="1:10" ht="28.5" customHeight="1">
      <c r="A51" s="391" t="s">
        <v>182</v>
      </c>
      <c r="B51" s="354">
        <v>869</v>
      </c>
      <c r="C51" s="392">
        <f>B51*C7</f>
        <v>305888</v>
      </c>
      <c r="D51" s="393">
        <f>B51*D7</f>
        <v>108625</v>
      </c>
      <c r="E51" s="394">
        <f>B51*E7</f>
        <v>145123</v>
      </c>
      <c r="F51" s="392">
        <f>B51*F7</f>
        <v>148599</v>
      </c>
      <c r="G51" s="394">
        <f>B51*G7</f>
        <v>330220</v>
      </c>
      <c r="H51" s="394">
        <f>B51*H7</f>
        <v>107756</v>
      </c>
      <c r="I51" s="396">
        <v>0</v>
      </c>
      <c r="J51" s="397">
        <f t="shared" si="1"/>
        <v>1146211</v>
      </c>
    </row>
    <row r="52" spans="1:10" ht="28.5" customHeight="1">
      <c r="A52" s="391" t="s">
        <v>183</v>
      </c>
      <c r="B52" s="366">
        <v>1341</v>
      </c>
      <c r="C52" s="392">
        <f>B52*C7</f>
        <v>472032</v>
      </c>
      <c r="D52" s="393">
        <f>B52*D7</f>
        <v>167625</v>
      </c>
      <c r="E52" s="394">
        <f>B52*E7</f>
        <v>223947</v>
      </c>
      <c r="F52" s="392">
        <f>B52*F7</f>
        <v>229311</v>
      </c>
      <c r="G52" s="394">
        <f>B52*G7</f>
        <v>509580</v>
      </c>
      <c r="H52" s="394">
        <f>B52*H7</f>
        <v>166284</v>
      </c>
      <c r="I52" s="396">
        <v>0</v>
      </c>
      <c r="J52" s="397">
        <f t="shared" si="1"/>
        <v>1768779</v>
      </c>
    </row>
    <row r="53" spans="1:10" ht="28.5" customHeight="1">
      <c r="A53" s="391" t="s">
        <v>184</v>
      </c>
      <c r="B53" s="354">
        <v>558</v>
      </c>
      <c r="C53" s="392">
        <f>B53*C7</f>
        <v>196416</v>
      </c>
      <c r="D53" s="393">
        <f>B53*D7</f>
        <v>69750</v>
      </c>
      <c r="E53" s="394">
        <f>B53*E7</f>
        <v>93186</v>
      </c>
      <c r="F53" s="392">
        <f>B53*F7</f>
        <v>95418</v>
      </c>
      <c r="G53" s="394">
        <f>B53*G7</f>
        <v>212040</v>
      </c>
      <c r="H53" s="394">
        <f>B53*H7</f>
        <v>69192</v>
      </c>
      <c r="I53" s="394">
        <f>B53*I7</f>
        <v>0</v>
      </c>
      <c r="J53" s="397">
        <f t="shared" si="1"/>
        <v>736002</v>
      </c>
    </row>
    <row r="54" spans="1:10" ht="28.5" customHeight="1">
      <c r="A54" s="391" t="s">
        <v>186</v>
      </c>
      <c r="B54" s="366">
        <v>1524</v>
      </c>
      <c r="C54" s="392">
        <f>B54*C7</f>
        <v>536448</v>
      </c>
      <c r="D54" s="393">
        <f>B54*D7</f>
        <v>190500</v>
      </c>
      <c r="E54" s="394">
        <f>B54*E7</f>
        <v>254508</v>
      </c>
      <c r="F54" s="392">
        <f>B54*F7</f>
        <v>260604</v>
      </c>
      <c r="G54" s="394">
        <f>B54*G7</f>
        <v>579120</v>
      </c>
      <c r="H54" s="394">
        <f>B54*H7</f>
        <v>188976</v>
      </c>
      <c r="I54" s="394">
        <f>B54*I7</f>
        <v>0</v>
      </c>
      <c r="J54" s="397">
        <f t="shared" si="1"/>
        <v>2010156</v>
      </c>
    </row>
    <row r="55" spans="1:10" ht="28.5" customHeight="1">
      <c r="A55" s="391" t="s">
        <v>185</v>
      </c>
      <c r="B55" s="354">
        <v>172</v>
      </c>
      <c r="C55" s="392">
        <f>B55*C7</f>
        <v>60544</v>
      </c>
      <c r="D55" s="393">
        <f>B55*D7</f>
        <v>21500</v>
      </c>
      <c r="E55" s="398">
        <v>0</v>
      </c>
      <c r="F55" s="399">
        <v>0</v>
      </c>
      <c r="G55" s="394">
        <f>B55*G7</f>
        <v>65360</v>
      </c>
      <c r="H55" s="396">
        <v>0</v>
      </c>
      <c r="I55" s="394">
        <f>B55*I7</f>
        <v>0</v>
      </c>
      <c r="J55" s="397">
        <f t="shared" si="1"/>
        <v>147404</v>
      </c>
    </row>
    <row r="56" spans="1:10" ht="28.5" customHeight="1" thickBot="1">
      <c r="A56" s="377" t="s">
        <v>187</v>
      </c>
      <c r="B56" s="400">
        <v>241</v>
      </c>
      <c r="C56" s="401">
        <f>B56*C7</f>
        <v>84832</v>
      </c>
      <c r="D56" s="402">
        <v>0</v>
      </c>
      <c r="E56" s="403">
        <f>B56*E7</f>
        <v>40247</v>
      </c>
      <c r="F56" s="404">
        <v>0</v>
      </c>
      <c r="G56" s="405">
        <f>B56*G7</f>
        <v>91580</v>
      </c>
      <c r="H56" s="405">
        <f>B56*H7</f>
        <v>29884</v>
      </c>
      <c r="I56" s="405">
        <f>B56*I7</f>
        <v>0</v>
      </c>
      <c r="J56" s="406">
        <f t="shared" si="1"/>
        <v>246543</v>
      </c>
    </row>
    <row r="57" spans="1:10" ht="28.5" customHeight="1" thickBot="1">
      <c r="A57" s="407" t="s">
        <v>30</v>
      </c>
      <c r="B57" s="408">
        <f>SUM(B8:B56)</f>
        <v>28057</v>
      </c>
      <c r="C57" s="409">
        <f aca="true" t="shared" si="2" ref="C57:I57">SUM(C8:C56)</f>
        <v>9594464</v>
      </c>
      <c r="D57" s="410">
        <f t="shared" si="2"/>
        <v>3082750</v>
      </c>
      <c r="E57" s="411">
        <f>SUM(E8:E56)</f>
        <v>3217422</v>
      </c>
      <c r="F57" s="412">
        <f t="shared" si="2"/>
        <v>2604672</v>
      </c>
      <c r="G57" s="409">
        <f t="shared" si="2"/>
        <v>10661660</v>
      </c>
      <c r="H57" s="412">
        <f t="shared" si="2"/>
        <v>3009108</v>
      </c>
      <c r="I57" s="409">
        <f t="shared" si="2"/>
        <v>0</v>
      </c>
      <c r="J57" s="413">
        <f t="shared" si="1"/>
        <v>32170076</v>
      </c>
    </row>
    <row r="58" spans="1:10" ht="28.5" customHeight="1">
      <c r="A58" s="407" t="s">
        <v>242</v>
      </c>
      <c r="B58" s="559"/>
      <c r="C58" s="561">
        <v>47</v>
      </c>
      <c r="D58" s="563">
        <v>43</v>
      </c>
      <c r="E58" s="561">
        <v>33</v>
      </c>
      <c r="F58" s="561">
        <v>20</v>
      </c>
      <c r="G58" s="573">
        <v>49</v>
      </c>
      <c r="H58" s="561">
        <v>42</v>
      </c>
      <c r="I58" s="561">
        <v>25</v>
      </c>
      <c r="J58" s="566"/>
    </row>
    <row r="59" spans="1:10" ht="28.5" customHeight="1" thickBot="1">
      <c r="A59" s="414" t="s">
        <v>226</v>
      </c>
      <c r="B59" s="560"/>
      <c r="C59" s="562"/>
      <c r="D59" s="564"/>
      <c r="E59" s="562"/>
      <c r="F59" s="562"/>
      <c r="G59" s="575"/>
      <c r="H59" s="562"/>
      <c r="I59" s="562"/>
      <c r="J59" s="567"/>
    </row>
    <row r="60" spans="1:10" ht="28.5" customHeight="1">
      <c r="A60" s="407" t="s">
        <v>240</v>
      </c>
      <c r="B60" s="571"/>
      <c r="C60" s="561">
        <v>27257</v>
      </c>
      <c r="D60" s="561">
        <v>24662</v>
      </c>
      <c r="E60" s="561">
        <v>19266</v>
      </c>
      <c r="F60" s="561">
        <v>15473</v>
      </c>
      <c r="G60" s="573">
        <v>28057</v>
      </c>
      <c r="H60" s="561">
        <v>24267</v>
      </c>
      <c r="I60" s="561">
        <v>15388</v>
      </c>
      <c r="J60" s="569"/>
    </row>
    <row r="61" spans="1:10" ht="28.5" customHeight="1" thickBot="1">
      <c r="A61" s="414" t="s">
        <v>226</v>
      </c>
      <c r="B61" s="572"/>
      <c r="C61" s="568"/>
      <c r="D61" s="568"/>
      <c r="E61" s="562"/>
      <c r="F61" s="568"/>
      <c r="G61" s="574"/>
      <c r="H61" s="568"/>
      <c r="I61" s="568"/>
      <c r="J61" s="570"/>
    </row>
  </sheetData>
  <sheetProtection/>
  <mergeCells count="23">
    <mergeCell ref="B60:B61"/>
    <mergeCell ref="C60:C61"/>
    <mergeCell ref="D60:D61"/>
    <mergeCell ref="F60:F61"/>
    <mergeCell ref="G60:G61"/>
    <mergeCell ref="G58:G59"/>
    <mergeCell ref="E60:E61"/>
    <mergeCell ref="I58:I59"/>
    <mergeCell ref="J58:J59"/>
    <mergeCell ref="H58:H59"/>
    <mergeCell ref="H60:H61"/>
    <mergeCell ref="I60:I61"/>
    <mergeCell ref="J60:J61"/>
    <mergeCell ref="A2:J2"/>
    <mergeCell ref="A3:J3"/>
    <mergeCell ref="A5:A7"/>
    <mergeCell ref="C6:I6"/>
    <mergeCell ref="B58:B59"/>
    <mergeCell ref="C58:C59"/>
    <mergeCell ref="D58:D59"/>
    <mergeCell ref="E5:F5"/>
    <mergeCell ref="E58:E59"/>
    <mergeCell ref="F58:F59"/>
  </mergeCells>
  <printOptions/>
  <pageMargins left="0.75" right="0.75" top="1" bottom="1" header="0.5" footer="0.5"/>
  <pageSetup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3">
      <selection activeCell="A2" sqref="A2:J3"/>
    </sheetView>
  </sheetViews>
  <sheetFormatPr defaultColWidth="9.140625" defaultRowHeight="15"/>
  <cols>
    <col min="1" max="1" width="21.00390625" style="0" customWidth="1"/>
    <col min="2" max="2" width="10.28125" style="0" customWidth="1"/>
    <col min="3" max="3" width="21.140625" style="0" customWidth="1"/>
    <col min="4" max="4" width="28.00390625" style="0" customWidth="1"/>
    <col min="5" max="5" width="13.7109375" style="0" customWidth="1"/>
    <col min="6" max="6" width="15.8515625" style="0" customWidth="1"/>
    <col min="7" max="7" width="13.57421875" style="0" customWidth="1"/>
    <col min="8" max="8" width="18.00390625" style="0" customWidth="1"/>
    <col min="9" max="9" width="11.140625" style="0" customWidth="1"/>
    <col min="10" max="10" width="15.28125" style="0" customWidth="1"/>
  </cols>
  <sheetData>
    <row r="1" ht="14.25">
      <c r="J1" s="109" t="s">
        <v>333</v>
      </c>
    </row>
    <row r="2" spans="1:10" ht="18">
      <c r="A2" s="553" t="s">
        <v>101</v>
      </c>
      <c r="B2" s="553"/>
      <c r="C2" s="553"/>
      <c r="D2" s="553"/>
      <c r="E2" s="553"/>
      <c r="F2" s="553"/>
      <c r="G2" s="553"/>
      <c r="H2" s="553"/>
      <c r="I2" s="553"/>
      <c r="J2" s="553"/>
    </row>
    <row r="3" spans="1:10" ht="18">
      <c r="A3" s="553" t="s">
        <v>328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10" ht="15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75" thickBot="1">
      <c r="A5" s="576" t="s">
        <v>217</v>
      </c>
      <c r="B5" s="329" t="s">
        <v>218</v>
      </c>
      <c r="C5" s="138" t="s">
        <v>219</v>
      </c>
      <c r="D5" s="139" t="s">
        <v>241</v>
      </c>
      <c r="E5" s="579" t="s">
        <v>128</v>
      </c>
      <c r="F5" s="580"/>
      <c r="G5" s="138" t="s">
        <v>220</v>
      </c>
      <c r="H5" s="139" t="s">
        <v>188</v>
      </c>
      <c r="I5" s="140" t="s">
        <v>221</v>
      </c>
      <c r="J5" s="138" t="s">
        <v>30</v>
      </c>
    </row>
    <row r="6" spans="1:10" ht="15.75" thickBot="1">
      <c r="A6" s="577"/>
      <c r="B6" s="330" t="s">
        <v>27</v>
      </c>
      <c r="C6" s="579" t="s">
        <v>222</v>
      </c>
      <c r="D6" s="581"/>
      <c r="E6" s="581"/>
      <c r="F6" s="581"/>
      <c r="G6" s="581"/>
      <c r="H6" s="581"/>
      <c r="I6" s="581"/>
      <c r="J6" s="331"/>
    </row>
    <row r="7" spans="1:10" ht="15.75" thickBot="1">
      <c r="A7" s="578"/>
      <c r="B7" s="332"/>
      <c r="C7" s="138">
        <v>160</v>
      </c>
      <c r="D7" s="139">
        <v>63</v>
      </c>
      <c r="E7" s="138">
        <v>83</v>
      </c>
      <c r="F7" s="138">
        <v>125</v>
      </c>
      <c r="G7" s="138">
        <v>190</v>
      </c>
      <c r="H7" s="138">
        <v>62</v>
      </c>
      <c r="I7" s="140">
        <v>0</v>
      </c>
      <c r="J7" s="141">
        <f>C7+D7+F7+G7+H7+I7</f>
        <v>600</v>
      </c>
    </row>
    <row r="8" spans="1:10" s="308" customFormat="1" ht="27" customHeight="1">
      <c r="A8" s="180" t="s">
        <v>142</v>
      </c>
      <c r="B8" s="180">
        <v>851</v>
      </c>
      <c r="C8" s="176">
        <f>C7*B8</f>
        <v>136160</v>
      </c>
      <c r="D8" s="113">
        <f>D7*B8</f>
        <v>53613</v>
      </c>
      <c r="E8" s="157">
        <v>0</v>
      </c>
      <c r="F8" s="148">
        <v>0</v>
      </c>
      <c r="G8" s="112">
        <f>G7*B8</f>
        <v>161690</v>
      </c>
      <c r="H8" s="112">
        <f>H7*B8</f>
        <v>52762</v>
      </c>
      <c r="I8" s="114">
        <v>0</v>
      </c>
      <c r="J8" s="115">
        <f aca="true" t="shared" si="0" ref="J8:J35">SUM(C8:I8)</f>
        <v>404225</v>
      </c>
    </row>
    <row r="9" spans="1:10" s="308" customFormat="1" ht="27" customHeight="1">
      <c r="A9" s="181" t="s">
        <v>143</v>
      </c>
      <c r="B9" s="181">
        <v>729</v>
      </c>
      <c r="C9" s="176">
        <f>C7*B9</f>
        <v>116640</v>
      </c>
      <c r="D9" s="116">
        <f>B9*D7</f>
        <v>45927</v>
      </c>
      <c r="E9" s="117">
        <f>B9*E7</f>
        <v>60507</v>
      </c>
      <c r="F9" s="149">
        <f>B9*F7</f>
        <v>91125</v>
      </c>
      <c r="G9" s="117">
        <f>B9*G7</f>
        <v>138510</v>
      </c>
      <c r="H9" s="117">
        <f>B9*H7</f>
        <v>45198</v>
      </c>
      <c r="I9" s="118">
        <v>0</v>
      </c>
      <c r="J9" s="119">
        <f t="shared" si="0"/>
        <v>497907</v>
      </c>
    </row>
    <row r="10" spans="1:10" s="308" customFormat="1" ht="27" customHeight="1">
      <c r="A10" s="181" t="s">
        <v>144</v>
      </c>
      <c r="B10" s="181">
        <v>225</v>
      </c>
      <c r="C10" s="176">
        <f>B10*C7</f>
        <v>36000</v>
      </c>
      <c r="D10" s="116">
        <f>B10*D7</f>
        <v>14175</v>
      </c>
      <c r="E10" s="158">
        <v>0</v>
      </c>
      <c r="F10" s="150">
        <v>0</v>
      </c>
      <c r="G10" s="117">
        <f>B10*G7</f>
        <v>42750</v>
      </c>
      <c r="H10" s="117">
        <f>B10*H7</f>
        <v>13950</v>
      </c>
      <c r="I10" s="118">
        <v>0</v>
      </c>
      <c r="J10" s="119">
        <f t="shared" si="0"/>
        <v>106875</v>
      </c>
    </row>
    <row r="11" spans="1:10" s="308" customFormat="1" ht="27" customHeight="1">
      <c r="A11" s="181" t="s">
        <v>145</v>
      </c>
      <c r="B11" s="181">
        <v>390</v>
      </c>
      <c r="C11" s="177">
        <v>0</v>
      </c>
      <c r="D11" s="116">
        <f>B11*D7</f>
        <v>24570</v>
      </c>
      <c r="E11" s="117">
        <f>B11*E7</f>
        <v>32370</v>
      </c>
      <c r="F11" s="162">
        <v>0</v>
      </c>
      <c r="G11" s="117">
        <f>B11*G7</f>
        <v>74100</v>
      </c>
      <c r="H11" s="117">
        <f>B11*H7</f>
        <v>24180</v>
      </c>
      <c r="I11" s="118">
        <v>0</v>
      </c>
      <c r="J11" s="119">
        <f t="shared" si="0"/>
        <v>155220</v>
      </c>
    </row>
    <row r="12" spans="1:10" s="308" customFormat="1" ht="27" customHeight="1">
      <c r="A12" s="182" t="s">
        <v>146</v>
      </c>
      <c r="B12" s="182">
        <v>72</v>
      </c>
      <c r="C12" s="176">
        <f>C7*B12</f>
        <v>11520</v>
      </c>
      <c r="D12" s="120">
        <f>B12*D7</f>
        <v>4536</v>
      </c>
      <c r="E12" s="117">
        <f>B12*E7</f>
        <v>5976</v>
      </c>
      <c r="F12" s="162">
        <v>0</v>
      </c>
      <c r="G12" s="117">
        <f>B12*G7</f>
        <v>13680</v>
      </c>
      <c r="H12" s="117">
        <f>B12*H7</f>
        <v>4464</v>
      </c>
      <c r="I12" s="117">
        <f>B12*I7</f>
        <v>0</v>
      </c>
      <c r="J12" s="119">
        <f t="shared" si="0"/>
        <v>40176</v>
      </c>
    </row>
    <row r="13" spans="1:10" s="308" customFormat="1" ht="27" customHeight="1">
      <c r="A13" s="181" t="s">
        <v>223</v>
      </c>
      <c r="B13" s="181">
        <v>237</v>
      </c>
      <c r="C13" s="176">
        <f>B13*C7</f>
        <v>37920</v>
      </c>
      <c r="D13" s="116">
        <f>D7*B13</f>
        <v>14931</v>
      </c>
      <c r="E13" s="117">
        <f>B13*E7</f>
        <v>19671</v>
      </c>
      <c r="F13" s="162">
        <v>0</v>
      </c>
      <c r="G13" s="117">
        <f>B13*G7</f>
        <v>45030</v>
      </c>
      <c r="H13" s="117">
        <f>B13*H7</f>
        <v>14694</v>
      </c>
      <c r="I13" s="118">
        <v>0</v>
      </c>
      <c r="J13" s="119">
        <f t="shared" si="0"/>
        <v>132246</v>
      </c>
    </row>
    <row r="14" spans="1:10" s="308" customFormat="1" ht="27" customHeight="1">
      <c r="A14" s="182" t="s">
        <v>147</v>
      </c>
      <c r="B14" s="182">
        <v>301</v>
      </c>
      <c r="C14" s="176">
        <f>B14*C7</f>
        <v>48160</v>
      </c>
      <c r="D14" s="120">
        <f>B14*D7</f>
        <v>18963</v>
      </c>
      <c r="E14" s="158">
        <f>B14*E10</f>
        <v>0</v>
      </c>
      <c r="F14" s="150">
        <v>0</v>
      </c>
      <c r="G14" s="117">
        <f>B14*G7</f>
        <v>57190</v>
      </c>
      <c r="H14" s="117">
        <f>B14*H7</f>
        <v>18662</v>
      </c>
      <c r="I14" s="118">
        <v>0</v>
      </c>
      <c r="J14" s="119">
        <f t="shared" si="0"/>
        <v>142975</v>
      </c>
    </row>
    <row r="15" spans="1:10" s="308" customFormat="1" ht="27" customHeight="1">
      <c r="A15" s="181" t="s">
        <v>148</v>
      </c>
      <c r="B15" s="181">
        <v>636</v>
      </c>
      <c r="C15" s="176">
        <f>B15*C7</f>
        <v>101760</v>
      </c>
      <c r="D15" s="116">
        <f>B15*D7</f>
        <v>40068</v>
      </c>
      <c r="E15" s="117">
        <f>B15*E7</f>
        <v>52788</v>
      </c>
      <c r="F15" s="149">
        <f>B15*F7</f>
        <v>79500</v>
      </c>
      <c r="G15" s="117">
        <f>B15*G7</f>
        <v>120840</v>
      </c>
      <c r="H15" s="117">
        <f>B15*H7</f>
        <v>39432</v>
      </c>
      <c r="I15" s="117">
        <f>B15*I7</f>
        <v>0</v>
      </c>
      <c r="J15" s="119">
        <f t="shared" si="0"/>
        <v>434388</v>
      </c>
    </row>
    <row r="16" spans="1:10" s="308" customFormat="1" ht="27" customHeight="1">
      <c r="A16" s="182" t="s">
        <v>149</v>
      </c>
      <c r="B16" s="182">
        <v>260</v>
      </c>
      <c r="C16" s="176">
        <f>B16*C7</f>
        <v>41600</v>
      </c>
      <c r="D16" s="120">
        <f>B16*D7</f>
        <v>16380</v>
      </c>
      <c r="E16" s="158">
        <v>0</v>
      </c>
      <c r="F16" s="150">
        <v>0</v>
      </c>
      <c r="G16" s="117">
        <f>B16*G7</f>
        <v>49400</v>
      </c>
      <c r="H16" s="117">
        <f>B16*H7</f>
        <v>16120</v>
      </c>
      <c r="I16" s="118">
        <v>0</v>
      </c>
      <c r="J16" s="119">
        <f t="shared" si="0"/>
        <v>123500</v>
      </c>
    </row>
    <row r="17" spans="1:10" s="308" customFormat="1" ht="27" customHeight="1">
      <c r="A17" s="181" t="s">
        <v>150</v>
      </c>
      <c r="B17" s="181">
        <v>210</v>
      </c>
      <c r="C17" s="176">
        <f>B17*C7</f>
        <v>33600</v>
      </c>
      <c r="D17" s="116">
        <f>B17*D7</f>
        <v>13230</v>
      </c>
      <c r="E17" s="117">
        <f>B17*E7</f>
        <v>17430</v>
      </c>
      <c r="F17" s="162">
        <v>0</v>
      </c>
      <c r="G17" s="117">
        <f>B17*G7</f>
        <v>39900</v>
      </c>
      <c r="H17" s="117">
        <f>B17*H7</f>
        <v>13020</v>
      </c>
      <c r="I17" s="117">
        <f>B17*I7</f>
        <v>0</v>
      </c>
      <c r="J17" s="119">
        <f t="shared" si="0"/>
        <v>117180</v>
      </c>
    </row>
    <row r="18" spans="1:10" s="308" customFormat="1" ht="27" customHeight="1">
      <c r="A18" s="181" t="s">
        <v>151</v>
      </c>
      <c r="B18" s="183">
        <v>984</v>
      </c>
      <c r="C18" s="176">
        <f>B18*C7</f>
        <v>157440</v>
      </c>
      <c r="D18" s="116">
        <f>B18*D7</f>
        <v>61992</v>
      </c>
      <c r="E18" s="166">
        <f>B18*E7</f>
        <v>81672</v>
      </c>
      <c r="F18" s="149">
        <f>B18*F7</f>
        <v>123000</v>
      </c>
      <c r="G18" s="117">
        <f>B18*G7</f>
        <v>186960</v>
      </c>
      <c r="H18" s="117">
        <f>B18*H7</f>
        <v>61008</v>
      </c>
      <c r="I18" s="117">
        <f>B18*I7</f>
        <v>0</v>
      </c>
      <c r="J18" s="119">
        <f t="shared" si="0"/>
        <v>672072</v>
      </c>
    </row>
    <row r="19" spans="1:10" s="308" customFormat="1" ht="27" customHeight="1">
      <c r="A19" s="181" t="s">
        <v>152</v>
      </c>
      <c r="B19" s="181">
        <v>661</v>
      </c>
      <c r="C19" s="176">
        <f>B19*C7</f>
        <v>105760</v>
      </c>
      <c r="D19" s="116">
        <f>B19*D7</f>
        <v>41643</v>
      </c>
      <c r="E19" s="117">
        <f>B19*E7</f>
        <v>54863</v>
      </c>
      <c r="F19" s="149">
        <f>B19*F7</f>
        <v>82625</v>
      </c>
      <c r="G19" s="117">
        <f>B19*G7</f>
        <v>125590</v>
      </c>
      <c r="H19" s="117">
        <f>B19*H7</f>
        <v>40982</v>
      </c>
      <c r="I19" s="117">
        <f>B19*I7</f>
        <v>0</v>
      </c>
      <c r="J19" s="119">
        <f t="shared" si="0"/>
        <v>451463</v>
      </c>
    </row>
    <row r="20" spans="1:10" s="308" customFormat="1" ht="27" customHeight="1">
      <c r="A20" s="182" t="s">
        <v>153</v>
      </c>
      <c r="B20" s="182">
        <v>273</v>
      </c>
      <c r="C20" s="176">
        <f>B20*C7</f>
        <v>43680</v>
      </c>
      <c r="D20" s="120">
        <f>B20*D7</f>
        <v>17199</v>
      </c>
      <c r="E20" s="166">
        <f>B20*E7</f>
        <v>22659</v>
      </c>
      <c r="F20" s="162">
        <v>0</v>
      </c>
      <c r="G20" s="117">
        <f>B20*G7</f>
        <v>51870</v>
      </c>
      <c r="H20" s="117">
        <f>B20*H7</f>
        <v>16926</v>
      </c>
      <c r="I20" s="118">
        <v>0</v>
      </c>
      <c r="J20" s="119">
        <f t="shared" si="0"/>
        <v>152334</v>
      </c>
    </row>
    <row r="21" spans="1:10" s="308" customFormat="1" ht="27" customHeight="1">
      <c r="A21" s="181" t="s">
        <v>154</v>
      </c>
      <c r="B21" s="181">
        <v>506</v>
      </c>
      <c r="C21" s="176">
        <f>B21*C7</f>
        <v>80960</v>
      </c>
      <c r="D21" s="116">
        <f>B21*D7</f>
        <v>31878</v>
      </c>
      <c r="E21" s="158">
        <v>0</v>
      </c>
      <c r="F21" s="150">
        <v>0</v>
      </c>
      <c r="G21" s="117">
        <f>B21*G7</f>
        <v>96140</v>
      </c>
      <c r="H21" s="118">
        <v>0</v>
      </c>
      <c r="I21" s="117">
        <f>B21*I7</f>
        <v>0</v>
      </c>
      <c r="J21" s="119">
        <f t="shared" si="0"/>
        <v>208978</v>
      </c>
    </row>
    <row r="22" spans="1:10" s="308" customFormat="1" ht="27" customHeight="1">
      <c r="A22" s="182" t="s">
        <v>155</v>
      </c>
      <c r="B22" s="182">
        <v>381</v>
      </c>
      <c r="C22" s="176">
        <f>B22*C7</f>
        <v>60960</v>
      </c>
      <c r="D22" s="121">
        <v>0</v>
      </c>
      <c r="E22" s="159">
        <f>B22*E7</f>
        <v>31623</v>
      </c>
      <c r="F22" s="165">
        <f>B22*F7</f>
        <v>47625</v>
      </c>
      <c r="G22" s="117">
        <f>B22*G7</f>
        <v>72390</v>
      </c>
      <c r="H22" s="117">
        <f>B22*H7</f>
        <v>23622</v>
      </c>
      <c r="I22" s="118">
        <v>0</v>
      </c>
      <c r="J22" s="119">
        <f t="shared" si="0"/>
        <v>236220</v>
      </c>
    </row>
    <row r="23" spans="1:10" s="308" customFormat="1" ht="27" customHeight="1">
      <c r="A23" s="181" t="s">
        <v>156</v>
      </c>
      <c r="B23" s="181">
        <v>275</v>
      </c>
      <c r="C23" s="176">
        <f>B23*C7</f>
        <v>44000</v>
      </c>
      <c r="D23" s="116">
        <f>B23*D7</f>
        <v>17325</v>
      </c>
      <c r="E23" s="117">
        <f>B23*E7</f>
        <v>22825</v>
      </c>
      <c r="F23" s="162">
        <v>0</v>
      </c>
      <c r="G23" s="117">
        <f>B23*G7</f>
        <v>52250</v>
      </c>
      <c r="H23" s="117">
        <f>B23*H7</f>
        <v>17050</v>
      </c>
      <c r="I23" s="118">
        <v>0</v>
      </c>
      <c r="J23" s="119">
        <f t="shared" si="0"/>
        <v>153450</v>
      </c>
    </row>
    <row r="24" spans="1:10" s="308" customFormat="1" ht="27" customHeight="1">
      <c r="A24" s="182" t="s">
        <v>157</v>
      </c>
      <c r="B24" s="182">
        <v>410</v>
      </c>
      <c r="C24" s="177">
        <v>0</v>
      </c>
      <c r="D24" s="120">
        <f>B24*D7</f>
        <v>25830</v>
      </c>
      <c r="E24" s="157">
        <v>0</v>
      </c>
      <c r="F24" s="150">
        <v>0</v>
      </c>
      <c r="G24" s="117">
        <f>B24*G7</f>
        <v>77900</v>
      </c>
      <c r="H24" s="117">
        <f>B24*H7</f>
        <v>25420</v>
      </c>
      <c r="I24" s="118">
        <v>0</v>
      </c>
      <c r="J24" s="119">
        <f t="shared" si="0"/>
        <v>129150</v>
      </c>
    </row>
    <row r="25" spans="1:10" s="308" customFormat="1" ht="27" customHeight="1">
      <c r="A25" s="181" t="s">
        <v>158</v>
      </c>
      <c r="B25" s="181">
        <v>352</v>
      </c>
      <c r="C25" s="176">
        <f>B25*C7</f>
        <v>56320</v>
      </c>
      <c r="D25" s="116">
        <f>B25*D7</f>
        <v>22176</v>
      </c>
      <c r="E25" s="117">
        <f>B25*E7</f>
        <v>29216</v>
      </c>
      <c r="F25" s="149">
        <f>B25*F7</f>
        <v>44000</v>
      </c>
      <c r="G25" s="117">
        <f>B25*G7</f>
        <v>66880</v>
      </c>
      <c r="H25" s="117">
        <f>B25*H7</f>
        <v>21824</v>
      </c>
      <c r="I25" s="118">
        <v>0</v>
      </c>
      <c r="J25" s="119">
        <f t="shared" si="0"/>
        <v>240416</v>
      </c>
    </row>
    <row r="26" spans="1:10" s="308" customFormat="1" ht="27" customHeight="1">
      <c r="A26" s="182" t="s">
        <v>159</v>
      </c>
      <c r="B26" s="182">
        <v>695</v>
      </c>
      <c r="C26" s="176">
        <f>B26*C7</f>
        <v>111200</v>
      </c>
      <c r="D26" s="120">
        <f>B26*D7</f>
        <v>43785</v>
      </c>
      <c r="E26" s="157">
        <v>0</v>
      </c>
      <c r="F26" s="150">
        <v>0</v>
      </c>
      <c r="G26" s="117">
        <f>B26*G7</f>
        <v>132050</v>
      </c>
      <c r="H26" s="117">
        <f>B26*H7</f>
        <v>43090</v>
      </c>
      <c r="I26" s="117">
        <f>B26*I7</f>
        <v>0</v>
      </c>
      <c r="J26" s="119">
        <f t="shared" si="0"/>
        <v>330125</v>
      </c>
    </row>
    <row r="27" spans="1:10" s="308" customFormat="1" ht="27" customHeight="1">
      <c r="A27" s="181" t="s">
        <v>160</v>
      </c>
      <c r="B27" s="181">
        <v>482</v>
      </c>
      <c r="C27" s="176">
        <f>B27*C7</f>
        <v>77120</v>
      </c>
      <c r="D27" s="116">
        <f>B27*D7</f>
        <v>30366</v>
      </c>
      <c r="E27" s="158">
        <v>0</v>
      </c>
      <c r="F27" s="150">
        <v>0</v>
      </c>
      <c r="G27" s="117">
        <f>B27*G7</f>
        <v>91580</v>
      </c>
      <c r="H27" s="118">
        <v>0</v>
      </c>
      <c r="I27" s="118">
        <v>0</v>
      </c>
      <c r="J27" s="119">
        <f t="shared" si="0"/>
        <v>199066</v>
      </c>
    </row>
    <row r="28" spans="1:10" s="308" customFormat="1" ht="27" customHeight="1">
      <c r="A28" s="182" t="s">
        <v>161</v>
      </c>
      <c r="B28" s="184">
        <v>615</v>
      </c>
      <c r="C28" s="176">
        <f>B28*C7</f>
        <v>98400</v>
      </c>
      <c r="D28" s="120">
        <f>B28*D7</f>
        <v>38745</v>
      </c>
      <c r="E28" s="157">
        <v>0</v>
      </c>
      <c r="F28" s="150">
        <v>0</v>
      </c>
      <c r="G28" s="117">
        <f>B28*G7</f>
        <v>116850</v>
      </c>
      <c r="H28" s="118">
        <v>0</v>
      </c>
      <c r="I28" s="118">
        <v>0</v>
      </c>
      <c r="J28" s="119">
        <f t="shared" si="0"/>
        <v>253995</v>
      </c>
    </row>
    <row r="29" spans="1:10" s="308" customFormat="1" ht="27" customHeight="1">
      <c r="A29" s="181" t="s">
        <v>162</v>
      </c>
      <c r="B29" s="181">
        <v>485</v>
      </c>
      <c r="C29" s="176">
        <f>B29*C7</f>
        <v>77600</v>
      </c>
      <c r="D29" s="116">
        <f>B29*D7</f>
        <v>30555</v>
      </c>
      <c r="E29" s="117">
        <f>B29*E7</f>
        <v>40255</v>
      </c>
      <c r="F29" s="149">
        <f>B29*F7</f>
        <v>60625</v>
      </c>
      <c r="G29" s="117">
        <f>B29*G7</f>
        <v>92150</v>
      </c>
      <c r="H29" s="117">
        <f>B29*H7</f>
        <v>30070</v>
      </c>
      <c r="I29" s="118">
        <v>0</v>
      </c>
      <c r="J29" s="119">
        <f t="shared" si="0"/>
        <v>331255</v>
      </c>
    </row>
    <row r="30" spans="1:10" s="308" customFormat="1" ht="27" customHeight="1">
      <c r="A30" s="182" t="s">
        <v>163</v>
      </c>
      <c r="B30" s="182">
        <v>730</v>
      </c>
      <c r="C30" s="176">
        <f>B30*C7</f>
        <v>116800</v>
      </c>
      <c r="D30" s="121">
        <v>0</v>
      </c>
      <c r="E30" s="156">
        <v>0</v>
      </c>
      <c r="F30" s="150">
        <v>0</v>
      </c>
      <c r="G30" s="117">
        <f>B30*G7</f>
        <v>138700</v>
      </c>
      <c r="H30" s="117">
        <f>B30*H7</f>
        <v>45260</v>
      </c>
      <c r="I30" s="118">
        <v>0</v>
      </c>
      <c r="J30" s="119">
        <f t="shared" si="0"/>
        <v>300760</v>
      </c>
    </row>
    <row r="31" spans="1:10" s="308" customFormat="1" ht="27" customHeight="1">
      <c r="A31" s="181" t="s">
        <v>164</v>
      </c>
      <c r="B31" s="183">
        <v>1158</v>
      </c>
      <c r="C31" s="176">
        <f>B31*C7</f>
        <v>185280</v>
      </c>
      <c r="D31" s="116">
        <f>B31*D7</f>
        <v>72954</v>
      </c>
      <c r="E31" s="117">
        <f>B31*E7</f>
        <v>96114</v>
      </c>
      <c r="F31" s="149">
        <f>B31*F7</f>
        <v>144750</v>
      </c>
      <c r="G31" s="117">
        <f>B31*G7</f>
        <v>220020</v>
      </c>
      <c r="H31" s="117">
        <f>B31*H7</f>
        <v>71796</v>
      </c>
      <c r="I31" s="117">
        <f>B31*I7</f>
        <v>0</v>
      </c>
      <c r="J31" s="119">
        <f t="shared" si="0"/>
        <v>790914</v>
      </c>
    </row>
    <row r="32" spans="1:10" s="308" customFormat="1" ht="27" customHeight="1">
      <c r="A32" s="182" t="s">
        <v>224</v>
      </c>
      <c r="B32" s="182">
        <v>515</v>
      </c>
      <c r="C32" s="149">
        <f>B32*C7</f>
        <v>82400</v>
      </c>
      <c r="D32" s="120">
        <f>B32*D7</f>
        <v>32445</v>
      </c>
      <c r="E32" s="123">
        <f>B32*E7</f>
        <v>42745</v>
      </c>
      <c r="F32" s="149">
        <f>B32*F7</f>
        <v>64375</v>
      </c>
      <c r="G32" s="117">
        <f>B32*G7</f>
        <v>97850</v>
      </c>
      <c r="H32" s="117">
        <f>B32*H7</f>
        <v>31930</v>
      </c>
      <c r="I32" s="117">
        <f>B32*I7</f>
        <v>0</v>
      </c>
      <c r="J32" s="119">
        <f t="shared" si="0"/>
        <v>351745</v>
      </c>
    </row>
    <row r="33" spans="1:10" s="308" customFormat="1" ht="27" customHeight="1">
      <c r="A33" s="181" t="s">
        <v>165</v>
      </c>
      <c r="B33" s="181">
        <v>511</v>
      </c>
      <c r="C33" s="176">
        <f>B33*C7</f>
        <v>81760</v>
      </c>
      <c r="D33" s="116">
        <f>B33*D7</f>
        <v>32193</v>
      </c>
      <c r="E33" s="158">
        <v>0</v>
      </c>
      <c r="F33" s="150">
        <v>0</v>
      </c>
      <c r="G33" s="117">
        <f>G7*B33</f>
        <v>97090</v>
      </c>
      <c r="H33" s="118">
        <v>0</v>
      </c>
      <c r="I33" s="117">
        <f>B33*I7</f>
        <v>0</v>
      </c>
      <c r="J33" s="119">
        <f t="shared" si="0"/>
        <v>211043</v>
      </c>
    </row>
    <row r="34" spans="1:10" s="308" customFormat="1" ht="27" customHeight="1">
      <c r="A34" s="182" t="s">
        <v>166</v>
      </c>
      <c r="B34" s="182">
        <v>405</v>
      </c>
      <c r="C34" s="176">
        <f>B34*C7</f>
        <v>64800</v>
      </c>
      <c r="D34" s="121">
        <v>0</v>
      </c>
      <c r="E34" s="159">
        <f>B34*E7</f>
        <v>33615</v>
      </c>
      <c r="F34" s="149">
        <f>B34*F7</f>
        <v>50625</v>
      </c>
      <c r="G34" s="117">
        <f>B34*G7</f>
        <v>76950</v>
      </c>
      <c r="H34" s="117">
        <f>B34*H7</f>
        <v>25110</v>
      </c>
      <c r="I34" s="117">
        <f>B34*I7</f>
        <v>0</v>
      </c>
      <c r="J34" s="119">
        <f t="shared" si="0"/>
        <v>251100</v>
      </c>
    </row>
    <row r="35" spans="1:10" s="308" customFormat="1" ht="27" customHeight="1">
      <c r="A35" s="181" t="s">
        <v>167</v>
      </c>
      <c r="B35" s="181">
        <v>759</v>
      </c>
      <c r="C35" s="149">
        <f>B35*C7</f>
        <v>121440</v>
      </c>
      <c r="D35" s="116">
        <f>B35*D7</f>
        <v>47817</v>
      </c>
      <c r="E35" s="158">
        <v>0</v>
      </c>
      <c r="F35" s="150">
        <v>0</v>
      </c>
      <c r="G35" s="117">
        <f>B35*G7</f>
        <v>144210</v>
      </c>
      <c r="H35" s="118">
        <v>0</v>
      </c>
      <c r="I35" s="117">
        <f>B35*I7</f>
        <v>0</v>
      </c>
      <c r="J35" s="119">
        <f t="shared" si="0"/>
        <v>313467</v>
      </c>
    </row>
    <row r="36" spans="1:10" s="308" customFormat="1" ht="27" customHeight="1">
      <c r="A36" s="182" t="s">
        <v>168</v>
      </c>
      <c r="B36" s="185">
        <v>993</v>
      </c>
      <c r="C36" s="176">
        <f>B36*C7</f>
        <v>158880</v>
      </c>
      <c r="D36" s="120">
        <f>B36*D7</f>
        <v>62559</v>
      </c>
      <c r="E36" s="123">
        <f>B36*E7</f>
        <v>82419</v>
      </c>
      <c r="F36" s="162">
        <v>0</v>
      </c>
      <c r="G36" s="117">
        <f>B36*G7</f>
        <v>188670</v>
      </c>
      <c r="H36" s="117">
        <f>B36*H7</f>
        <v>61566</v>
      </c>
      <c r="I36" s="117">
        <f>B36*I7</f>
        <v>0</v>
      </c>
      <c r="J36" s="119">
        <f>SUM(C36:I36)</f>
        <v>554094</v>
      </c>
    </row>
    <row r="37" spans="1:10" s="308" customFormat="1" ht="27" customHeight="1">
      <c r="A37" s="181" t="s">
        <v>169</v>
      </c>
      <c r="B37" s="181">
        <v>745</v>
      </c>
      <c r="C37" s="149">
        <f>B37*C7</f>
        <v>119200</v>
      </c>
      <c r="D37" s="122">
        <v>0</v>
      </c>
      <c r="E37" s="118">
        <v>0</v>
      </c>
      <c r="F37" s="150">
        <v>0</v>
      </c>
      <c r="G37" s="117">
        <f>B37*G7</f>
        <v>141550</v>
      </c>
      <c r="H37" s="118">
        <v>0</v>
      </c>
      <c r="I37" s="118">
        <v>0</v>
      </c>
      <c r="J37" s="119">
        <f aca="true" t="shared" si="1" ref="J37:J42">SUM(C37:I37)</f>
        <v>260750</v>
      </c>
    </row>
    <row r="38" spans="1:10" s="308" customFormat="1" ht="27" customHeight="1">
      <c r="A38" s="182" t="s">
        <v>170</v>
      </c>
      <c r="B38" s="182">
        <v>636</v>
      </c>
      <c r="C38" s="178">
        <f>B38*C7</f>
        <v>101760</v>
      </c>
      <c r="D38" s="120">
        <f>B38*D7</f>
        <v>40068</v>
      </c>
      <c r="E38" s="157">
        <v>0</v>
      </c>
      <c r="F38" s="150">
        <v>0</v>
      </c>
      <c r="G38" s="117">
        <f>B38*G7</f>
        <v>120840</v>
      </c>
      <c r="H38" s="117">
        <f>B38*H7</f>
        <v>39432</v>
      </c>
      <c r="I38" s="118">
        <v>0</v>
      </c>
      <c r="J38" s="119">
        <f t="shared" si="1"/>
        <v>302100</v>
      </c>
    </row>
    <row r="39" spans="1:10" s="308" customFormat="1" ht="27" customHeight="1">
      <c r="A39" s="181" t="s">
        <v>171</v>
      </c>
      <c r="B39" s="181">
        <v>376</v>
      </c>
      <c r="C39" s="149">
        <f>B39*C7</f>
        <v>60160</v>
      </c>
      <c r="D39" s="116">
        <f>B39*D7</f>
        <v>23688</v>
      </c>
      <c r="E39" s="117">
        <f>B39*E7</f>
        <v>31208</v>
      </c>
      <c r="F39" s="162">
        <v>0</v>
      </c>
      <c r="G39" s="117">
        <f>B39*G7</f>
        <v>71440</v>
      </c>
      <c r="H39" s="117">
        <f>B39*H7</f>
        <v>23312</v>
      </c>
      <c r="I39" s="118">
        <v>0</v>
      </c>
      <c r="J39" s="119">
        <f t="shared" si="1"/>
        <v>209808</v>
      </c>
    </row>
    <row r="40" spans="1:10" s="308" customFormat="1" ht="27" customHeight="1">
      <c r="A40" s="182" t="s">
        <v>172</v>
      </c>
      <c r="B40" s="182">
        <v>587</v>
      </c>
      <c r="C40" s="178">
        <f>B40*C7</f>
        <v>93920</v>
      </c>
      <c r="D40" s="120">
        <f>B40*D7</f>
        <v>36981</v>
      </c>
      <c r="E40" s="123">
        <f>B40*E7</f>
        <v>48721</v>
      </c>
      <c r="F40" s="165">
        <f>B40*F7</f>
        <v>73375</v>
      </c>
      <c r="G40" s="117">
        <f>B40*G7</f>
        <v>111530</v>
      </c>
      <c r="H40" s="117">
        <f>B40*H7</f>
        <v>36394</v>
      </c>
      <c r="I40" s="118">
        <v>0</v>
      </c>
      <c r="J40" s="119">
        <f t="shared" si="1"/>
        <v>400921</v>
      </c>
    </row>
    <row r="41" spans="1:10" s="308" customFormat="1" ht="27" customHeight="1">
      <c r="A41" s="181" t="s">
        <v>173</v>
      </c>
      <c r="B41" s="181">
        <v>574</v>
      </c>
      <c r="C41" s="149">
        <f>B41*C7</f>
        <v>91840</v>
      </c>
      <c r="D41" s="116">
        <f>B41*D7</f>
        <v>36162</v>
      </c>
      <c r="E41" s="117">
        <f>B41*E7</f>
        <v>47642</v>
      </c>
      <c r="F41" s="149">
        <f>B41*F7</f>
        <v>71750</v>
      </c>
      <c r="G41" s="117">
        <f>B41*G7</f>
        <v>109060</v>
      </c>
      <c r="H41" s="117">
        <f>B41*H7</f>
        <v>35588</v>
      </c>
      <c r="I41" s="117">
        <f>B41*I7</f>
        <v>0</v>
      </c>
      <c r="J41" s="119">
        <f t="shared" si="1"/>
        <v>392042</v>
      </c>
    </row>
    <row r="42" spans="1:10" s="308" customFormat="1" ht="27" customHeight="1">
      <c r="A42" s="182" t="s">
        <v>174</v>
      </c>
      <c r="B42" s="182">
        <v>687</v>
      </c>
      <c r="C42" s="178">
        <f>B42*C7</f>
        <v>109920</v>
      </c>
      <c r="D42" s="120">
        <f>B42*D7</f>
        <v>43281</v>
      </c>
      <c r="E42" s="123">
        <f>B42*E7</f>
        <v>57021</v>
      </c>
      <c r="F42" s="149">
        <f>B42*F7</f>
        <v>85875</v>
      </c>
      <c r="G42" s="117">
        <f>B42*G7</f>
        <v>130530</v>
      </c>
      <c r="H42" s="117">
        <f>B42*H7</f>
        <v>42594</v>
      </c>
      <c r="I42" s="117">
        <f>B42*I7</f>
        <v>0</v>
      </c>
      <c r="J42" s="119">
        <f t="shared" si="1"/>
        <v>469221</v>
      </c>
    </row>
    <row r="43" spans="1:10" s="308" customFormat="1" ht="27" customHeight="1">
      <c r="A43" s="333" t="s">
        <v>175</v>
      </c>
      <c r="B43" s="186">
        <v>893</v>
      </c>
      <c r="C43" s="179">
        <f>B43*C7</f>
        <v>142880</v>
      </c>
      <c r="D43" s="125">
        <v>0</v>
      </c>
      <c r="E43" s="126">
        <v>0</v>
      </c>
      <c r="F43" s="151">
        <v>0</v>
      </c>
      <c r="G43" s="124">
        <f>B43*G7</f>
        <v>169670</v>
      </c>
      <c r="H43" s="124">
        <f>B43*H7</f>
        <v>55366</v>
      </c>
      <c r="I43" s="126">
        <v>0</v>
      </c>
      <c r="J43" s="127">
        <f>SUM(C43:I43)</f>
        <v>367916</v>
      </c>
    </row>
    <row r="44" spans="1:10" s="308" customFormat="1" ht="27" customHeight="1">
      <c r="A44" s="334" t="s">
        <v>176</v>
      </c>
      <c r="B44" s="187">
        <v>111</v>
      </c>
      <c r="C44" s="152">
        <f>B44*C7</f>
        <v>17760</v>
      </c>
      <c r="D44" s="144">
        <f>B44*D7</f>
        <v>6993</v>
      </c>
      <c r="E44" s="128">
        <f>B44*E7</f>
        <v>9213</v>
      </c>
      <c r="F44" s="163">
        <v>0</v>
      </c>
      <c r="G44" s="128">
        <f>B44*G7</f>
        <v>21090</v>
      </c>
      <c r="H44" s="128">
        <f>B44*H7</f>
        <v>6882</v>
      </c>
      <c r="I44" s="128">
        <f>B44*I7</f>
        <v>0</v>
      </c>
      <c r="J44" s="128">
        <f>SUM(C44:I44)</f>
        <v>61938</v>
      </c>
    </row>
    <row r="45" spans="1:10" s="308" customFormat="1" ht="27" customHeight="1">
      <c r="A45" s="335" t="s">
        <v>177</v>
      </c>
      <c r="B45" s="181">
        <v>226</v>
      </c>
      <c r="C45" s="153">
        <f>B45*C7</f>
        <v>36160</v>
      </c>
      <c r="D45" s="145">
        <f>B45*D7</f>
        <v>14238</v>
      </c>
      <c r="E45" s="129">
        <f>B45*E7</f>
        <v>18758</v>
      </c>
      <c r="F45" s="164">
        <v>0</v>
      </c>
      <c r="G45" s="129">
        <f>B45*G7</f>
        <v>42940</v>
      </c>
      <c r="H45" s="129">
        <f>B45*H7</f>
        <v>14012</v>
      </c>
      <c r="I45" s="130">
        <v>0</v>
      </c>
      <c r="J45" s="131">
        <f>SUM(C45:I45)</f>
        <v>126108</v>
      </c>
    </row>
    <row r="46" spans="1:10" s="308" customFormat="1" ht="27" customHeight="1">
      <c r="A46" s="335" t="s">
        <v>178</v>
      </c>
      <c r="B46" s="181">
        <v>973</v>
      </c>
      <c r="C46" s="153">
        <f>B46*C7</f>
        <v>155680</v>
      </c>
      <c r="D46" s="145">
        <f>B46*D7</f>
        <v>61299</v>
      </c>
      <c r="E46" s="129">
        <f>B46*E7</f>
        <v>80759</v>
      </c>
      <c r="F46" s="153">
        <f>B46*F7</f>
        <v>121625</v>
      </c>
      <c r="G46" s="129">
        <f>B46*G7</f>
        <v>184870</v>
      </c>
      <c r="H46" s="129">
        <f>B46*H7</f>
        <v>60326</v>
      </c>
      <c r="I46" s="129">
        <f>B46*I7</f>
        <v>0</v>
      </c>
      <c r="J46" s="131">
        <f>SUM(C46:I46)</f>
        <v>664559</v>
      </c>
    </row>
    <row r="47" spans="1:10" s="308" customFormat="1" ht="27" customHeight="1">
      <c r="A47" s="335" t="s">
        <v>225</v>
      </c>
      <c r="B47" s="181">
        <v>275</v>
      </c>
      <c r="C47" s="153">
        <f>B47*C7</f>
        <v>44000</v>
      </c>
      <c r="D47" s="145">
        <f>B47*D7</f>
        <v>17325</v>
      </c>
      <c r="E47" s="129">
        <f>B47*E7</f>
        <v>22825</v>
      </c>
      <c r="F47" s="164">
        <v>0</v>
      </c>
      <c r="G47" s="129">
        <f>B47*G7</f>
        <v>52250</v>
      </c>
      <c r="H47" s="129">
        <f>B47*H7</f>
        <v>17050</v>
      </c>
      <c r="I47" s="129">
        <f>B47*I7</f>
        <v>0</v>
      </c>
      <c r="J47" s="131">
        <f>SUM(C47:I47)</f>
        <v>153450</v>
      </c>
    </row>
    <row r="48" spans="1:10" s="308" customFormat="1" ht="27" customHeight="1">
      <c r="A48" s="335" t="s">
        <v>179</v>
      </c>
      <c r="B48" s="181">
        <v>590</v>
      </c>
      <c r="C48" s="153">
        <f>B48*C7</f>
        <v>94400</v>
      </c>
      <c r="D48" s="145">
        <f>B48*D7</f>
        <v>37170</v>
      </c>
      <c r="E48" s="129">
        <f>B48*E7</f>
        <v>48970</v>
      </c>
      <c r="F48" s="153">
        <f>B48*F7</f>
        <v>73750</v>
      </c>
      <c r="G48" s="129">
        <f>B48*G7</f>
        <v>112100</v>
      </c>
      <c r="H48" s="129">
        <f>B48*H7</f>
        <v>36580</v>
      </c>
      <c r="I48" s="129">
        <f>B48*I7</f>
        <v>0</v>
      </c>
      <c r="J48" s="131">
        <f aca="true" t="shared" si="2" ref="J48:J57">SUM(C48:I48)</f>
        <v>402970</v>
      </c>
    </row>
    <row r="49" spans="1:10" s="308" customFormat="1" ht="27" customHeight="1">
      <c r="A49" s="335" t="s">
        <v>180</v>
      </c>
      <c r="B49" s="181">
        <v>355</v>
      </c>
      <c r="C49" s="153">
        <f>B49*C7</f>
        <v>56800</v>
      </c>
      <c r="D49" s="145">
        <f>B49*D7</f>
        <v>22365</v>
      </c>
      <c r="E49" s="129">
        <f>B49*E7</f>
        <v>29465</v>
      </c>
      <c r="F49" s="164">
        <v>0</v>
      </c>
      <c r="G49" s="129">
        <f>B49*G7</f>
        <v>67450</v>
      </c>
      <c r="H49" s="129">
        <f>B49*H7</f>
        <v>22010</v>
      </c>
      <c r="I49" s="129">
        <f>B49*I7</f>
        <v>0</v>
      </c>
      <c r="J49" s="131">
        <f t="shared" si="2"/>
        <v>198090</v>
      </c>
    </row>
    <row r="50" spans="1:10" s="308" customFormat="1" ht="27" customHeight="1">
      <c r="A50" s="335" t="s">
        <v>181</v>
      </c>
      <c r="B50" s="183">
        <v>1223</v>
      </c>
      <c r="C50" s="153">
        <f>B50*C7</f>
        <v>195680</v>
      </c>
      <c r="D50" s="145">
        <f>B50*D7</f>
        <v>77049</v>
      </c>
      <c r="E50" s="129">
        <f>B50*E7</f>
        <v>101509</v>
      </c>
      <c r="F50" s="153">
        <f>B50*F7</f>
        <v>152875</v>
      </c>
      <c r="G50" s="129">
        <f>B50*G7</f>
        <v>232370</v>
      </c>
      <c r="H50" s="129">
        <f>B50*H7</f>
        <v>75826</v>
      </c>
      <c r="I50" s="129">
        <f>B50*I7</f>
        <v>0</v>
      </c>
      <c r="J50" s="131">
        <f t="shared" si="2"/>
        <v>835309</v>
      </c>
    </row>
    <row r="51" spans="1:10" s="308" customFormat="1" ht="27" customHeight="1">
      <c r="A51" s="335" t="s">
        <v>182</v>
      </c>
      <c r="B51" s="181">
        <v>869</v>
      </c>
      <c r="C51" s="153">
        <f>B51*C7</f>
        <v>139040</v>
      </c>
      <c r="D51" s="145">
        <f>B51*D7</f>
        <v>54747</v>
      </c>
      <c r="E51" s="129">
        <f>B51*E7</f>
        <v>72127</v>
      </c>
      <c r="F51" s="153">
        <f>B51*F7</f>
        <v>108625</v>
      </c>
      <c r="G51" s="129">
        <f>B51*G7</f>
        <v>165110</v>
      </c>
      <c r="H51" s="129">
        <f>B51*H7</f>
        <v>53878</v>
      </c>
      <c r="I51" s="130">
        <v>0</v>
      </c>
      <c r="J51" s="131">
        <f t="shared" si="2"/>
        <v>593527</v>
      </c>
    </row>
    <row r="52" spans="1:10" s="308" customFormat="1" ht="27" customHeight="1">
      <c r="A52" s="335" t="s">
        <v>183</v>
      </c>
      <c r="B52" s="183">
        <v>1341</v>
      </c>
      <c r="C52" s="153">
        <f>B52*C7</f>
        <v>214560</v>
      </c>
      <c r="D52" s="145">
        <f>B52*D7</f>
        <v>84483</v>
      </c>
      <c r="E52" s="129">
        <f>B52*E7</f>
        <v>111303</v>
      </c>
      <c r="F52" s="153">
        <f>B52*F7</f>
        <v>167625</v>
      </c>
      <c r="G52" s="129">
        <f>B52*G7</f>
        <v>254790</v>
      </c>
      <c r="H52" s="129">
        <f>B52*H7</f>
        <v>83142</v>
      </c>
      <c r="I52" s="130">
        <v>0</v>
      </c>
      <c r="J52" s="131">
        <f t="shared" si="2"/>
        <v>915903</v>
      </c>
    </row>
    <row r="53" spans="1:10" s="308" customFormat="1" ht="27" customHeight="1">
      <c r="A53" s="335" t="s">
        <v>184</v>
      </c>
      <c r="B53" s="181">
        <v>558</v>
      </c>
      <c r="C53" s="153">
        <f>B53*C7</f>
        <v>89280</v>
      </c>
      <c r="D53" s="145">
        <f>B53*D7</f>
        <v>35154</v>
      </c>
      <c r="E53" s="129">
        <f>B53*E7</f>
        <v>46314</v>
      </c>
      <c r="F53" s="153">
        <f>B53*F7</f>
        <v>69750</v>
      </c>
      <c r="G53" s="129">
        <f>B53*G7</f>
        <v>106020</v>
      </c>
      <c r="H53" s="129">
        <f>B53*H7</f>
        <v>34596</v>
      </c>
      <c r="I53" s="129">
        <f>B53*I7</f>
        <v>0</v>
      </c>
      <c r="J53" s="131">
        <f t="shared" si="2"/>
        <v>381114</v>
      </c>
    </row>
    <row r="54" spans="1:10" s="308" customFormat="1" ht="27" customHeight="1">
      <c r="A54" s="335" t="s">
        <v>186</v>
      </c>
      <c r="B54" s="183">
        <v>1524</v>
      </c>
      <c r="C54" s="153">
        <f>B54*C7</f>
        <v>243840</v>
      </c>
      <c r="D54" s="145">
        <f>B54*D7</f>
        <v>96012</v>
      </c>
      <c r="E54" s="129">
        <f>B54*E7</f>
        <v>126492</v>
      </c>
      <c r="F54" s="153">
        <f>B54*F7</f>
        <v>190500</v>
      </c>
      <c r="G54" s="129">
        <f>B54*G7</f>
        <v>289560</v>
      </c>
      <c r="H54" s="129">
        <f>B54*H7</f>
        <v>94488</v>
      </c>
      <c r="I54" s="129">
        <f>B54*I7</f>
        <v>0</v>
      </c>
      <c r="J54" s="131">
        <f t="shared" si="2"/>
        <v>1040892</v>
      </c>
    </row>
    <row r="55" spans="1:10" s="308" customFormat="1" ht="27" customHeight="1">
      <c r="A55" s="335" t="s">
        <v>185</v>
      </c>
      <c r="B55" s="181">
        <v>172</v>
      </c>
      <c r="C55" s="153">
        <f>B55*C7</f>
        <v>27520</v>
      </c>
      <c r="D55" s="145">
        <f>B55*D7</f>
        <v>10836</v>
      </c>
      <c r="E55" s="160">
        <v>0</v>
      </c>
      <c r="F55" s="154">
        <v>0</v>
      </c>
      <c r="G55" s="129">
        <f>B55*G7</f>
        <v>32680</v>
      </c>
      <c r="H55" s="130">
        <v>0</v>
      </c>
      <c r="I55" s="129">
        <f>B55*I7</f>
        <v>0</v>
      </c>
      <c r="J55" s="131">
        <f t="shared" si="2"/>
        <v>71036</v>
      </c>
    </row>
    <row r="56" spans="1:10" s="308" customFormat="1" ht="27" customHeight="1" thickBot="1">
      <c r="A56" s="333" t="s">
        <v>187</v>
      </c>
      <c r="B56" s="188">
        <v>241</v>
      </c>
      <c r="C56" s="155">
        <f>B56*C7</f>
        <v>38560</v>
      </c>
      <c r="D56" s="146">
        <v>0</v>
      </c>
      <c r="E56" s="161">
        <f>B56*E7</f>
        <v>20003</v>
      </c>
      <c r="F56" s="189">
        <v>0</v>
      </c>
      <c r="G56" s="132">
        <f>B56*G7</f>
        <v>45790</v>
      </c>
      <c r="H56" s="132">
        <f>B56*H7</f>
        <v>14942</v>
      </c>
      <c r="I56" s="132">
        <f>B56*I7</f>
        <v>0</v>
      </c>
      <c r="J56" s="133">
        <f t="shared" si="2"/>
        <v>119295</v>
      </c>
    </row>
    <row r="57" spans="1:10" s="308" customFormat="1" ht="27" customHeight="1" thickBot="1">
      <c r="A57" s="415" t="s">
        <v>30</v>
      </c>
      <c r="B57" s="134">
        <f aca="true" t="shared" si="3" ref="B57:I57">SUM(B8:B56)</f>
        <v>28057</v>
      </c>
      <c r="C57" s="135">
        <f t="shared" si="3"/>
        <v>4361120</v>
      </c>
      <c r="D57" s="147">
        <f t="shared" si="3"/>
        <v>1553706</v>
      </c>
      <c r="E57" s="167">
        <f t="shared" si="3"/>
        <v>1599078</v>
      </c>
      <c r="F57" s="136">
        <f t="shared" si="3"/>
        <v>1904000</v>
      </c>
      <c r="G57" s="135">
        <f t="shared" si="3"/>
        <v>5330830</v>
      </c>
      <c r="H57" s="136">
        <f t="shared" si="3"/>
        <v>1504554</v>
      </c>
      <c r="I57" s="135">
        <f t="shared" si="3"/>
        <v>0</v>
      </c>
      <c r="J57" s="137">
        <f t="shared" si="2"/>
        <v>16253288</v>
      </c>
    </row>
    <row r="58" spans="1:10" s="308" customFormat="1" ht="27" customHeight="1" thickBot="1">
      <c r="A58" s="415" t="s">
        <v>242</v>
      </c>
      <c r="B58" s="582"/>
      <c r="C58" s="584">
        <v>47</v>
      </c>
      <c r="D58" s="586">
        <v>43</v>
      </c>
      <c r="E58" s="584">
        <v>33</v>
      </c>
      <c r="F58" s="584">
        <v>20</v>
      </c>
      <c r="G58" s="591">
        <v>49</v>
      </c>
      <c r="H58" s="584">
        <v>42</v>
      </c>
      <c r="I58" s="584">
        <v>25</v>
      </c>
      <c r="J58" s="596"/>
    </row>
    <row r="59" spans="1:10" s="308" customFormat="1" ht="27" customHeight="1" thickBot="1">
      <c r="A59" s="416" t="s">
        <v>226</v>
      </c>
      <c r="B59" s="583"/>
      <c r="C59" s="585"/>
      <c r="D59" s="587"/>
      <c r="E59" s="585"/>
      <c r="F59" s="585"/>
      <c r="G59" s="595"/>
      <c r="H59" s="585"/>
      <c r="I59" s="585"/>
      <c r="J59" s="597"/>
    </row>
    <row r="60" spans="1:10" s="308" customFormat="1" ht="27" customHeight="1" thickBot="1">
      <c r="A60" s="417" t="s">
        <v>240</v>
      </c>
      <c r="B60" s="588"/>
      <c r="C60" s="584">
        <v>27257</v>
      </c>
      <c r="D60" s="584">
        <v>24662</v>
      </c>
      <c r="E60" s="584">
        <v>19266</v>
      </c>
      <c r="F60" s="584">
        <v>15232</v>
      </c>
      <c r="G60" s="591">
        <v>28057</v>
      </c>
      <c r="H60" s="584">
        <v>24267</v>
      </c>
      <c r="I60" s="584">
        <v>15388</v>
      </c>
      <c r="J60" s="593"/>
    </row>
    <row r="61" spans="1:10" s="308" customFormat="1" ht="27" customHeight="1" thickBot="1">
      <c r="A61" s="417" t="s">
        <v>226</v>
      </c>
      <c r="B61" s="589"/>
      <c r="C61" s="590"/>
      <c r="D61" s="590"/>
      <c r="E61" s="585"/>
      <c r="F61" s="590"/>
      <c r="G61" s="592"/>
      <c r="H61" s="590"/>
      <c r="I61" s="590"/>
      <c r="J61" s="594"/>
    </row>
  </sheetData>
  <sheetProtection/>
  <mergeCells count="23">
    <mergeCell ref="H60:H61"/>
    <mergeCell ref="I60:I61"/>
    <mergeCell ref="J60:J61"/>
    <mergeCell ref="G58:G59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A2:J2"/>
    <mergeCell ref="A3:J3"/>
    <mergeCell ref="A5:A7"/>
    <mergeCell ref="E5:F5"/>
    <mergeCell ref="C6:I6"/>
    <mergeCell ref="B58:B59"/>
    <mergeCell ref="C58:C59"/>
    <mergeCell ref="D58:D59"/>
    <mergeCell ref="E58:E59"/>
    <mergeCell ref="F58:F59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6" sqref="A6:A8"/>
    </sheetView>
  </sheetViews>
  <sheetFormatPr defaultColWidth="9.140625" defaultRowHeight="15"/>
  <cols>
    <col min="1" max="1" width="22.7109375" style="0" customWidth="1"/>
    <col min="2" max="2" width="9.8515625" style="0" customWidth="1"/>
    <col min="3" max="3" width="21.140625" style="0" customWidth="1"/>
    <col min="4" max="4" width="26.8515625" style="0" customWidth="1"/>
    <col min="5" max="5" width="13.421875" style="0" customWidth="1"/>
    <col min="6" max="6" width="14.00390625" style="0" customWidth="1"/>
    <col min="7" max="7" width="13.57421875" style="0" customWidth="1"/>
    <col min="8" max="8" width="16.8515625" style="0" customWidth="1"/>
    <col min="9" max="9" width="10.421875" style="0" customWidth="1"/>
    <col min="10" max="10" width="14.28125" style="0" customWidth="1"/>
  </cols>
  <sheetData>
    <row r="1" ht="15">
      <c r="J1" s="192" t="s">
        <v>334</v>
      </c>
    </row>
    <row r="3" spans="1:10" ht="18">
      <c r="A3" s="553" t="s">
        <v>101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10" ht="18">
      <c r="A4" s="553" t="s">
        <v>327</v>
      </c>
      <c r="B4" s="553"/>
      <c r="C4" s="553"/>
      <c r="D4" s="553"/>
      <c r="E4" s="553"/>
      <c r="F4" s="553"/>
      <c r="G4" s="553"/>
      <c r="H4" s="553"/>
      <c r="I4" s="553"/>
      <c r="J4" s="553"/>
    </row>
    <row r="5" spans="1:10" ht="15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75" thickBot="1">
      <c r="A6" s="576" t="s">
        <v>217</v>
      </c>
      <c r="B6" s="329" t="s">
        <v>218</v>
      </c>
      <c r="C6" s="138" t="s">
        <v>219</v>
      </c>
      <c r="D6" s="139" t="s">
        <v>241</v>
      </c>
      <c r="E6" s="579" t="s">
        <v>128</v>
      </c>
      <c r="F6" s="580"/>
      <c r="G6" s="138" t="s">
        <v>220</v>
      </c>
      <c r="H6" s="139" t="s">
        <v>188</v>
      </c>
      <c r="I6" s="140" t="s">
        <v>221</v>
      </c>
      <c r="J6" s="138" t="s">
        <v>30</v>
      </c>
    </row>
    <row r="7" spans="1:10" ht="15.75" thickBot="1">
      <c r="A7" s="577"/>
      <c r="B7" s="330" t="s">
        <v>27</v>
      </c>
      <c r="C7" s="579" t="s">
        <v>222</v>
      </c>
      <c r="D7" s="581"/>
      <c r="E7" s="581"/>
      <c r="F7" s="581"/>
      <c r="G7" s="581"/>
      <c r="H7" s="581"/>
      <c r="I7" s="581"/>
      <c r="J7" s="331"/>
    </row>
    <row r="8" spans="1:10" ht="15.75" thickBot="1">
      <c r="A8" s="578"/>
      <c r="B8" s="332"/>
      <c r="C8" s="138">
        <v>192</v>
      </c>
      <c r="D8" s="139">
        <v>62</v>
      </c>
      <c r="E8" s="138">
        <v>84</v>
      </c>
      <c r="F8" s="138">
        <v>46</v>
      </c>
      <c r="G8" s="138">
        <v>190</v>
      </c>
      <c r="H8" s="138">
        <v>62</v>
      </c>
      <c r="I8" s="140">
        <v>0</v>
      </c>
      <c r="J8" s="141">
        <f>C8+D8+F8+G8+H8+I8</f>
        <v>552</v>
      </c>
    </row>
    <row r="9" spans="1:10" ht="24.75" customHeight="1">
      <c r="A9" s="180" t="s">
        <v>142</v>
      </c>
      <c r="B9" s="180">
        <v>851</v>
      </c>
      <c r="C9" s="176">
        <f>C8*B9</f>
        <v>163392</v>
      </c>
      <c r="D9" s="113">
        <f>D8*B9</f>
        <v>52762</v>
      </c>
      <c r="E9" s="157">
        <v>0</v>
      </c>
      <c r="F9" s="148">
        <v>0</v>
      </c>
      <c r="G9" s="112">
        <f>G8*B9</f>
        <v>161690</v>
      </c>
      <c r="H9" s="112">
        <f>H8*B9</f>
        <v>52762</v>
      </c>
      <c r="I9" s="114">
        <v>0</v>
      </c>
      <c r="J9" s="115">
        <f aca="true" t="shared" si="0" ref="J9:J36">SUM(C9:I9)</f>
        <v>430606</v>
      </c>
    </row>
    <row r="10" spans="1:10" ht="24.75" customHeight="1">
      <c r="A10" s="181" t="s">
        <v>143</v>
      </c>
      <c r="B10" s="181">
        <v>729</v>
      </c>
      <c r="C10" s="176">
        <f>C8*B10</f>
        <v>139968</v>
      </c>
      <c r="D10" s="116">
        <f>B10*D8</f>
        <v>45198</v>
      </c>
      <c r="E10" s="117">
        <f>B10*E8</f>
        <v>61236</v>
      </c>
      <c r="F10" s="149">
        <f>B10*F8</f>
        <v>33534</v>
      </c>
      <c r="G10" s="117">
        <f>B10*G8</f>
        <v>138510</v>
      </c>
      <c r="H10" s="117">
        <f>B10*H8</f>
        <v>45198</v>
      </c>
      <c r="I10" s="118">
        <v>0</v>
      </c>
      <c r="J10" s="119">
        <f t="shared" si="0"/>
        <v>463644</v>
      </c>
    </row>
    <row r="11" spans="1:10" ht="24.75" customHeight="1">
      <c r="A11" s="181" t="s">
        <v>144</v>
      </c>
      <c r="B11" s="181">
        <v>225</v>
      </c>
      <c r="C11" s="176">
        <f>B11*C8</f>
        <v>43200</v>
      </c>
      <c r="D11" s="116">
        <f>B11*D8</f>
        <v>13950</v>
      </c>
      <c r="E11" s="158">
        <v>0</v>
      </c>
      <c r="F11" s="150">
        <v>0</v>
      </c>
      <c r="G11" s="117">
        <f>B11*G8</f>
        <v>42750</v>
      </c>
      <c r="H11" s="117">
        <f>B11*H8</f>
        <v>13950</v>
      </c>
      <c r="I11" s="118">
        <v>0</v>
      </c>
      <c r="J11" s="119">
        <f t="shared" si="0"/>
        <v>113850</v>
      </c>
    </row>
    <row r="12" spans="1:10" ht="24.75" customHeight="1">
      <c r="A12" s="181" t="s">
        <v>145</v>
      </c>
      <c r="B12" s="181">
        <v>390</v>
      </c>
      <c r="C12" s="177">
        <v>0</v>
      </c>
      <c r="D12" s="116">
        <f>B12*D8</f>
        <v>24180</v>
      </c>
      <c r="E12" s="117">
        <f>B12*E8</f>
        <v>32760</v>
      </c>
      <c r="F12" s="162">
        <v>0</v>
      </c>
      <c r="G12" s="117">
        <f>B12*G8</f>
        <v>74100</v>
      </c>
      <c r="H12" s="117">
        <f>B12*H8</f>
        <v>24180</v>
      </c>
      <c r="I12" s="118">
        <v>0</v>
      </c>
      <c r="J12" s="119">
        <f t="shared" si="0"/>
        <v>155220</v>
      </c>
    </row>
    <row r="13" spans="1:10" ht="24.75" customHeight="1">
      <c r="A13" s="182" t="s">
        <v>146</v>
      </c>
      <c r="B13" s="182">
        <v>72</v>
      </c>
      <c r="C13" s="176">
        <f>C8*B13</f>
        <v>13824</v>
      </c>
      <c r="D13" s="120">
        <f>B13*D8</f>
        <v>4464</v>
      </c>
      <c r="E13" s="117">
        <f>B13*E8</f>
        <v>6048</v>
      </c>
      <c r="F13" s="162">
        <v>0</v>
      </c>
      <c r="G13" s="117">
        <f>B13*G8</f>
        <v>13680</v>
      </c>
      <c r="H13" s="117">
        <f>B13*H8</f>
        <v>4464</v>
      </c>
      <c r="I13" s="117">
        <f>B13*I8</f>
        <v>0</v>
      </c>
      <c r="J13" s="119">
        <f t="shared" si="0"/>
        <v>42480</v>
      </c>
    </row>
    <row r="14" spans="1:10" ht="24.75" customHeight="1">
      <c r="A14" s="181" t="s">
        <v>223</v>
      </c>
      <c r="B14" s="181">
        <v>237</v>
      </c>
      <c r="C14" s="176">
        <f>B14*C8</f>
        <v>45504</v>
      </c>
      <c r="D14" s="116">
        <f>D8*B14</f>
        <v>14694</v>
      </c>
      <c r="E14" s="117">
        <f>B14*E8</f>
        <v>19908</v>
      </c>
      <c r="F14" s="162">
        <v>0</v>
      </c>
      <c r="G14" s="117">
        <f>B14*G8</f>
        <v>45030</v>
      </c>
      <c r="H14" s="117">
        <f>B14*H8</f>
        <v>14694</v>
      </c>
      <c r="I14" s="118">
        <v>0</v>
      </c>
      <c r="J14" s="119">
        <f t="shared" si="0"/>
        <v>139830</v>
      </c>
    </row>
    <row r="15" spans="1:10" ht="24.75" customHeight="1">
      <c r="A15" s="182" t="s">
        <v>147</v>
      </c>
      <c r="B15" s="182">
        <v>301</v>
      </c>
      <c r="C15" s="176">
        <f>B15*C8</f>
        <v>57792</v>
      </c>
      <c r="D15" s="120">
        <f>B15*D8</f>
        <v>18662</v>
      </c>
      <c r="E15" s="158">
        <f>B15*E11</f>
        <v>0</v>
      </c>
      <c r="F15" s="150">
        <v>0</v>
      </c>
      <c r="G15" s="117">
        <f>B15*G8</f>
        <v>57190</v>
      </c>
      <c r="H15" s="117">
        <f>B15*H8</f>
        <v>18662</v>
      </c>
      <c r="I15" s="118">
        <v>0</v>
      </c>
      <c r="J15" s="119">
        <f t="shared" si="0"/>
        <v>152306</v>
      </c>
    </row>
    <row r="16" spans="1:10" ht="24.75" customHeight="1">
      <c r="A16" s="181" t="s">
        <v>148</v>
      </c>
      <c r="B16" s="181">
        <v>636</v>
      </c>
      <c r="C16" s="176">
        <f>B16*C8</f>
        <v>122112</v>
      </c>
      <c r="D16" s="116">
        <f>B16*D8</f>
        <v>39432</v>
      </c>
      <c r="E16" s="117">
        <f>B16*E8</f>
        <v>53424</v>
      </c>
      <c r="F16" s="149">
        <f>B16*F8</f>
        <v>29256</v>
      </c>
      <c r="G16" s="117">
        <f>B16*G8</f>
        <v>120840</v>
      </c>
      <c r="H16" s="117">
        <f>B16*H8</f>
        <v>39432</v>
      </c>
      <c r="I16" s="117">
        <f>B16*I8</f>
        <v>0</v>
      </c>
      <c r="J16" s="119">
        <f t="shared" si="0"/>
        <v>404496</v>
      </c>
    </row>
    <row r="17" spans="1:10" ht="24.75" customHeight="1">
      <c r="A17" s="182" t="s">
        <v>149</v>
      </c>
      <c r="B17" s="182">
        <v>260</v>
      </c>
      <c r="C17" s="176">
        <f>B17*C8</f>
        <v>49920</v>
      </c>
      <c r="D17" s="120">
        <f>B17*D8</f>
        <v>16120</v>
      </c>
      <c r="E17" s="158">
        <v>0</v>
      </c>
      <c r="F17" s="150">
        <v>0</v>
      </c>
      <c r="G17" s="117">
        <f>B17*G8</f>
        <v>49400</v>
      </c>
      <c r="H17" s="117">
        <f>B17*H8</f>
        <v>16120</v>
      </c>
      <c r="I17" s="118">
        <v>0</v>
      </c>
      <c r="J17" s="119">
        <f t="shared" si="0"/>
        <v>131560</v>
      </c>
    </row>
    <row r="18" spans="1:10" ht="24.75" customHeight="1">
      <c r="A18" s="181" t="s">
        <v>150</v>
      </c>
      <c r="B18" s="181">
        <v>210</v>
      </c>
      <c r="C18" s="176">
        <f>B18*C8</f>
        <v>40320</v>
      </c>
      <c r="D18" s="116">
        <f>B18*D8</f>
        <v>13020</v>
      </c>
      <c r="E18" s="117">
        <f>B18*E8</f>
        <v>17640</v>
      </c>
      <c r="F18" s="162">
        <v>0</v>
      </c>
      <c r="G18" s="117">
        <f>B18*G8</f>
        <v>39900</v>
      </c>
      <c r="H18" s="117">
        <f>B18*H8</f>
        <v>13020</v>
      </c>
      <c r="I18" s="117">
        <f>B18*I8</f>
        <v>0</v>
      </c>
      <c r="J18" s="119">
        <f t="shared" si="0"/>
        <v>123900</v>
      </c>
    </row>
    <row r="19" spans="1:10" ht="24.75" customHeight="1">
      <c r="A19" s="181" t="s">
        <v>151</v>
      </c>
      <c r="B19" s="183">
        <v>984</v>
      </c>
      <c r="C19" s="176">
        <f>B19*C8</f>
        <v>188928</v>
      </c>
      <c r="D19" s="116">
        <f>B19*D8</f>
        <v>61008</v>
      </c>
      <c r="E19" s="166">
        <f>B19*E8</f>
        <v>82656</v>
      </c>
      <c r="F19" s="149">
        <f>B19*F8</f>
        <v>45264</v>
      </c>
      <c r="G19" s="117">
        <f>B19*G8</f>
        <v>186960</v>
      </c>
      <c r="H19" s="117">
        <f>B19*H8</f>
        <v>61008</v>
      </c>
      <c r="I19" s="117">
        <f>B19*I8</f>
        <v>0</v>
      </c>
      <c r="J19" s="119">
        <f t="shared" si="0"/>
        <v>625824</v>
      </c>
    </row>
    <row r="20" spans="1:10" ht="24.75" customHeight="1">
      <c r="A20" s="181" t="s">
        <v>152</v>
      </c>
      <c r="B20" s="181">
        <v>661</v>
      </c>
      <c r="C20" s="176">
        <f>B20*C8</f>
        <v>126912</v>
      </c>
      <c r="D20" s="116">
        <f>B20*D8</f>
        <v>40982</v>
      </c>
      <c r="E20" s="117">
        <f>B20*E8</f>
        <v>55524</v>
      </c>
      <c r="F20" s="149">
        <f>B20*F8</f>
        <v>30406</v>
      </c>
      <c r="G20" s="117">
        <f>B20*G8</f>
        <v>125590</v>
      </c>
      <c r="H20" s="117">
        <f>B20*H8</f>
        <v>40982</v>
      </c>
      <c r="I20" s="117">
        <f>B20*I8</f>
        <v>0</v>
      </c>
      <c r="J20" s="119">
        <f t="shared" si="0"/>
        <v>420396</v>
      </c>
    </row>
    <row r="21" spans="1:10" ht="24.75" customHeight="1">
      <c r="A21" s="182" t="s">
        <v>153</v>
      </c>
      <c r="B21" s="182">
        <v>273</v>
      </c>
      <c r="C21" s="176">
        <f>B21*C8</f>
        <v>52416</v>
      </c>
      <c r="D21" s="120">
        <f>B21*D8</f>
        <v>16926</v>
      </c>
      <c r="E21" s="166">
        <f>B21*E8</f>
        <v>22932</v>
      </c>
      <c r="F21" s="162">
        <v>0</v>
      </c>
      <c r="G21" s="117">
        <f>B21*G8</f>
        <v>51870</v>
      </c>
      <c r="H21" s="117">
        <f>B21*H8</f>
        <v>16926</v>
      </c>
      <c r="I21" s="118">
        <v>0</v>
      </c>
      <c r="J21" s="119">
        <f t="shared" si="0"/>
        <v>161070</v>
      </c>
    </row>
    <row r="22" spans="1:10" ht="24.75" customHeight="1">
      <c r="A22" s="181" t="s">
        <v>154</v>
      </c>
      <c r="B22" s="181">
        <v>506</v>
      </c>
      <c r="C22" s="176">
        <f>B22*C8</f>
        <v>97152</v>
      </c>
      <c r="D22" s="116">
        <f>B22*D8</f>
        <v>31372</v>
      </c>
      <c r="E22" s="158">
        <v>0</v>
      </c>
      <c r="F22" s="150">
        <v>0</v>
      </c>
      <c r="G22" s="117">
        <f>B22*G8</f>
        <v>96140</v>
      </c>
      <c r="H22" s="118">
        <v>0</v>
      </c>
      <c r="I22" s="117">
        <f>B22*I8</f>
        <v>0</v>
      </c>
      <c r="J22" s="119">
        <f t="shared" si="0"/>
        <v>224664</v>
      </c>
    </row>
    <row r="23" spans="1:10" ht="24.75" customHeight="1">
      <c r="A23" s="182" t="s">
        <v>155</v>
      </c>
      <c r="B23" s="182">
        <v>381</v>
      </c>
      <c r="C23" s="176">
        <f>B23*C8</f>
        <v>73152</v>
      </c>
      <c r="D23" s="121">
        <v>0</v>
      </c>
      <c r="E23" s="159">
        <f>B23*E8</f>
        <v>32004</v>
      </c>
      <c r="F23" s="165">
        <f>B23*F8</f>
        <v>17526</v>
      </c>
      <c r="G23" s="117">
        <f>B23*G8</f>
        <v>72390</v>
      </c>
      <c r="H23" s="117">
        <f>B23*H8</f>
        <v>23622</v>
      </c>
      <c r="I23" s="118">
        <v>0</v>
      </c>
      <c r="J23" s="119">
        <f t="shared" si="0"/>
        <v>218694</v>
      </c>
    </row>
    <row r="24" spans="1:10" ht="24.75" customHeight="1">
      <c r="A24" s="181" t="s">
        <v>156</v>
      </c>
      <c r="B24" s="181">
        <v>275</v>
      </c>
      <c r="C24" s="176">
        <f>B24*C8</f>
        <v>52800</v>
      </c>
      <c r="D24" s="116">
        <f>B24*D8</f>
        <v>17050</v>
      </c>
      <c r="E24" s="117">
        <f>B24*E8</f>
        <v>23100</v>
      </c>
      <c r="F24" s="162">
        <v>0</v>
      </c>
      <c r="G24" s="117">
        <f>B24*G8</f>
        <v>52250</v>
      </c>
      <c r="H24" s="117">
        <f>B24*H8</f>
        <v>17050</v>
      </c>
      <c r="I24" s="118">
        <v>0</v>
      </c>
      <c r="J24" s="119">
        <f t="shared" si="0"/>
        <v>162250</v>
      </c>
    </row>
    <row r="25" spans="1:10" ht="24.75" customHeight="1">
      <c r="A25" s="182" t="s">
        <v>157</v>
      </c>
      <c r="B25" s="182">
        <v>410</v>
      </c>
      <c r="C25" s="177">
        <v>0</v>
      </c>
      <c r="D25" s="120">
        <f>B25*D8</f>
        <v>25420</v>
      </c>
      <c r="E25" s="157">
        <v>0</v>
      </c>
      <c r="F25" s="150">
        <v>0</v>
      </c>
      <c r="G25" s="117">
        <f>B25*G8</f>
        <v>77900</v>
      </c>
      <c r="H25" s="117">
        <f>B25*H8</f>
        <v>25420</v>
      </c>
      <c r="I25" s="118">
        <v>0</v>
      </c>
      <c r="J25" s="119">
        <f t="shared" si="0"/>
        <v>128740</v>
      </c>
    </row>
    <row r="26" spans="1:10" ht="24.75" customHeight="1">
      <c r="A26" s="181" t="s">
        <v>158</v>
      </c>
      <c r="B26" s="181">
        <v>352</v>
      </c>
      <c r="C26" s="176">
        <f>B26*C8</f>
        <v>67584</v>
      </c>
      <c r="D26" s="116">
        <f>B26*D8</f>
        <v>21824</v>
      </c>
      <c r="E26" s="117">
        <f>B26*E8</f>
        <v>29568</v>
      </c>
      <c r="F26" s="149">
        <f>B26*F8</f>
        <v>16192</v>
      </c>
      <c r="G26" s="117">
        <f>B26*G8</f>
        <v>66880</v>
      </c>
      <c r="H26" s="117">
        <f>B26*H8</f>
        <v>21824</v>
      </c>
      <c r="I26" s="118">
        <v>0</v>
      </c>
      <c r="J26" s="119">
        <f t="shared" si="0"/>
        <v>223872</v>
      </c>
    </row>
    <row r="27" spans="1:10" ht="24.75" customHeight="1">
      <c r="A27" s="182" t="s">
        <v>159</v>
      </c>
      <c r="B27" s="182">
        <v>695</v>
      </c>
      <c r="C27" s="176">
        <f>B27*C8</f>
        <v>133440</v>
      </c>
      <c r="D27" s="120">
        <f>B27*D8</f>
        <v>43090</v>
      </c>
      <c r="E27" s="157">
        <v>0</v>
      </c>
      <c r="F27" s="150">
        <v>0</v>
      </c>
      <c r="G27" s="117">
        <f>B27*G8</f>
        <v>132050</v>
      </c>
      <c r="H27" s="117">
        <f>B27*H8</f>
        <v>43090</v>
      </c>
      <c r="I27" s="117">
        <f>B27*I8</f>
        <v>0</v>
      </c>
      <c r="J27" s="119">
        <f t="shared" si="0"/>
        <v>351670</v>
      </c>
    </row>
    <row r="28" spans="1:10" ht="24.75" customHeight="1">
      <c r="A28" s="181" t="s">
        <v>160</v>
      </c>
      <c r="B28" s="181">
        <v>482</v>
      </c>
      <c r="C28" s="176">
        <f>B28*C8</f>
        <v>92544</v>
      </c>
      <c r="D28" s="116">
        <f>B28*D8</f>
        <v>29884</v>
      </c>
      <c r="E28" s="158">
        <v>0</v>
      </c>
      <c r="F28" s="150">
        <v>0</v>
      </c>
      <c r="G28" s="117">
        <f>B28*G8</f>
        <v>91580</v>
      </c>
      <c r="H28" s="118">
        <v>0</v>
      </c>
      <c r="I28" s="118">
        <v>0</v>
      </c>
      <c r="J28" s="119">
        <f t="shared" si="0"/>
        <v>214008</v>
      </c>
    </row>
    <row r="29" spans="1:10" ht="24.75" customHeight="1">
      <c r="A29" s="182" t="s">
        <v>161</v>
      </c>
      <c r="B29" s="184">
        <v>615</v>
      </c>
      <c r="C29" s="176">
        <f>B29*C8</f>
        <v>118080</v>
      </c>
      <c r="D29" s="120">
        <f>B29*D8</f>
        <v>38130</v>
      </c>
      <c r="E29" s="157">
        <v>0</v>
      </c>
      <c r="F29" s="150">
        <v>0</v>
      </c>
      <c r="G29" s="117">
        <f>B29*G8</f>
        <v>116850</v>
      </c>
      <c r="H29" s="118">
        <v>0</v>
      </c>
      <c r="I29" s="118">
        <v>0</v>
      </c>
      <c r="J29" s="119">
        <f t="shared" si="0"/>
        <v>273060</v>
      </c>
    </row>
    <row r="30" spans="1:10" ht="24.75" customHeight="1">
      <c r="A30" s="181" t="s">
        <v>162</v>
      </c>
      <c r="B30" s="181">
        <v>485</v>
      </c>
      <c r="C30" s="176">
        <f>B30*C8</f>
        <v>93120</v>
      </c>
      <c r="D30" s="116">
        <f>B30*D8</f>
        <v>30070</v>
      </c>
      <c r="E30" s="117">
        <f>B30*E8</f>
        <v>40740</v>
      </c>
      <c r="F30" s="149">
        <f>B30*F8</f>
        <v>22310</v>
      </c>
      <c r="G30" s="117">
        <f>B30*G8</f>
        <v>92150</v>
      </c>
      <c r="H30" s="117">
        <f>B30*H8</f>
        <v>30070</v>
      </c>
      <c r="I30" s="118">
        <v>0</v>
      </c>
      <c r="J30" s="119">
        <f t="shared" si="0"/>
        <v>308460</v>
      </c>
    </row>
    <row r="31" spans="1:10" ht="24.75" customHeight="1">
      <c r="A31" s="182" t="s">
        <v>163</v>
      </c>
      <c r="B31" s="182">
        <v>730</v>
      </c>
      <c r="C31" s="176">
        <f>B31*C8</f>
        <v>140160</v>
      </c>
      <c r="D31" s="121">
        <v>0</v>
      </c>
      <c r="E31" s="156">
        <v>0</v>
      </c>
      <c r="F31" s="150">
        <v>0</v>
      </c>
      <c r="G31" s="117">
        <f>B31*G8</f>
        <v>138700</v>
      </c>
      <c r="H31" s="117">
        <f>B31*H8</f>
        <v>45260</v>
      </c>
      <c r="I31" s="118">
        <v>0</v>
      </c>
      <c r="J31" s="119">
        <f t="shared" si="0"/>
        <v>324120</v>
      </c>
    </row>
    <row r="32" spans="1:10" ht="24.75" customHeight="1">
      <c r="A32" s="181" t="s">
        <v>164</v>
      </c>
      <c r="B32" s="183">
        <v>1158</v>
      </c>
      <c r="C32" s="176">
        <f>B32*C8</f>
        <v>222336</v>
      </c>
      <c r="D32" s="116">
        <f>B32*D8</f>
        <v>71796</v>
      </c>
      <c r="E32" s="117">
        <f>B32*E8</f>
        <v>97272</v>
      </c>
      <c r="F32" s="149">
        <f>B32*F8</f>
        <v>53268</v>
      </c>
      <c r="G32" s="117">
        <f>B32*G8</f>
        <v>220020</v>
      </c>
      <c r="H32" s="117">
        <f>B32*H8</f>
        <v>71796</v>
      </c>
      <c r="I32" s="117">
        <f>B32*I8</f>
        <v>0</v>
      </c>
      <c r="J32" s="119">
        <f t="shared" si="0"/>
        <v>736488</v>
      </c>
    </row>
    <row r="33" spans="1:10" ht="24.75" customHeight="1">
      <c r="A33" s="182" t="s">
        <v>224</v>
      </c>
      <c r="B33" s="182">
        <v>515</v>
      </c>
      <c r="C33" s="149">
        <f>B33*C8</f>
        <v>98880</v>
      </c>
      <c r="D33" s="120">
        <f>B33*D8</f>
        <v>31930</v>
      </c>
      <c r="E33" s="123">
        <f>B33*E8</f>
        <v>43260</v>
      </c>
      <c r="F33" s="149">
        <f>B33*F8</f>
        <v>23690</v>
      </c>
      <c r="G33" s="117">
        <f>B33*G8</f>
        <v>97850</v>
      </c>
      <c r="H33" s="117">
        <f>B33*H8</f>
        <v>31930</v>
      </c>
      <c r="I33" s="117">
        <f>B33*I8</f>
        <v>0</v>
      </c>
      <c r="J33" s="119">
        <f t="shared" si="0"/>
        <v>327540</v>
      </c>
    </row>
    <row r="34" spans="1:10" ht="24.75" customHeight="1">
      <c r="A34" s="181" t="s">
        <v>165</v>
      </c>
      <c r="B34" s="181">
        <v>511</v>
      </c>
      <c r="C34" s="176">
        <f>B34*C8</f>
        <v>98112</v>
      </c>
      <c r="D34" s="116">
        <f>B34*D8</f>
        <v>31682</v>
      </c>
      <c r="E34" s="158">
        <v>0</v>
      </c>
      <c r="F34" s="150">
        <v>0</v>
      </c>
      <c r="G34" s="117">
        <f>G8*B34</f>
        <v>97090</v>
      </c>
      <c r="H34" s="118">
        <v>0</v>
      </c>
      <c r="I34" s="117">
        <f>B34*I8</f>
        <v>0</v>
      </c>
      <c r="J34" s="119">
        <f t="shared" si="0"/>
        <v>226884</v>
      </c>
    </row>
    <row r="35" spans="1:10" ht="24.75" customHeight="1">
      <c r="A35" s="182" t="s">
        <v>166</v>
      </c>
      <c r="B35" s="182">
        <v>405</v>
      </c>
      <c r="C35" s="176">
        <f>B35*C8</f>
        <v>77760</v>
      </c>
      <c r="D35" s="121">
        <v>0</v>
      </c>
      <c r="E35" s="159">
        <f>B35*E8</f>
        <v>34020</v>
      </c>
      <c r="F35" s="149">
        <f>B35*F8</f>
        <v>18630</v>
      </c>
      <c r="G35" s="117">
        <f>B35*G8</f>
        <v>76950</v>
      </c>
      <c r="H35" s="117">
        <f>B35*H8</f>
        <v>25110</v>
      </c>
      <c r="I35" s="117">
        <f>B35*I8</f>
        <v>0</v>
      </c>
      <c r="J35" s="119">
        <f t="shared" si="0"/>
        <v>232470</v>
      </c>
    </row>
    <row r="36" spans="1:10" ht="24.75" customHeight="1">
      <c r="A36" s="181" t="s">
        <v>167</v>
      </c>
      <c r="B36" s="181">
        <v>759</v>
      </c>
      <c r="C36" s="149">
        <f>B36*C8</f>
        <v>145728</v>
      </c>
      <c r="D36" s="116">
        <f>B36*D8</f>
        <v>47058</v>
      </c>
      <c r="E36" s="158">
        <v>0</v>
      </c>
      <c r="F36" s="150">
        <v>0</v>
      </c>
      <c r="G36" s="117">
        <f>B36*G8</f>
        <v>144210</v>
      </c>
      <c r="H36" s="118">
        <v>0</v>
      </c>
      <c r="I36" s="117">
        <f>B36*I8</f>
        <v>0</v>
      </c>
      <c r="J36" s="119">
        <f t="shared" si="0"/>
        <v>336996</v>
      </c>
    </row>
    <row r="37" spans="1:10" ht="24.75" customHeight="1">
      <c r="A37" s="182" t="s">
        <v>168</v>
      </c>
      <c r="B37" s="185">
        <v>993</v>
      </c>
      <c r="C37" s="176">
        <f>B37*C8</f>
        <v>190656</v>
      </c>
      <c r="D37" s="120">
        <f>B37*D8</f>
        <v>61566</v>
      </c>
      <c r="E37" s="123">
        <f>B37*E8</f>
        <v>83412</v>
      </c>
      <c r="F37" s="162">
        <v>0</v>
      </c>
      <c r="G37" s="117">
        <f>B37*G8</f>
        <v>188670</v>
      </c>
      <c r="H37" s="117">
        <f>B37*H8</f>
        <v>61566</v>
      </c>
      <c r="I37" s="117">
        <f>B37*I8</f>
        <v>0</v>
      </c>
      <c r="J37" s="119">
        <f>SUM(C37:I37)</f>
        <v>585870</v>
      </c>
    </row>
    <row r="38" spans="1:10" ht="24.75" customHeight="1">
      <c r="A38" s="181" t="s">
        <v>169</v>
      </c>
      <c r="B38" s="181">
        <v>745</v>
      </c>
      <c r="C38" s="149">
        <f>B38*C8</f>
        <v>143040</v>
      </c>
      <c r="D38" s="122">
        <v>0</v>
      </c>
      <c r="E38" s="118">
        <v>0</v>
      </c>
      <c r="F38" s="150">
        <v>0</v>
      </c>
      <c r="G38" s="117">
        <f>B38*G8</f>
        <v>141550</v>
      </c>
      <c r="H38" s="118">
        <v>0</v>
      </c>
      <c r="I38" s="118">
        <v>0</v>
      </c>
      <c r="J38" s="119">
        <f aca="true" t="shared" si="1" ref="J38:J43">SUM(C38:I38)</f>
        <v>284590</v>
      </c>
    </row>
    <row r="39" spans="1:10" ht="24.75" customHeight="1">
      <c r="A39" s="182" t="s">
        <v>170</v>
      </c>
      <c r="B39" s="182">
        <v>636</v>
      </c>
      <c r="C39" s="178">
        <f>B39*C8</f>
        <v>122112</v>
      </c>
      <c r="D39" s="120">
        <f>B39*D8</f>
        <v>39432</v>
      </c>
      <c r="E39" s="157">
        <v>0</v>
      </c>
      <c r="F39" s="150">
        <v>0</v>
      </c>
      <c r="G39" s="117">
        <f>B39*G8</f>
        <v>120840</v>
      </c>
      <c r="H39" s="117">
        <f>B39*H8</f>
        <v>39432</v>
      </c>
      <c r="I39" s="118">
        <v>0</v>
      </c>
      <c r="J39" s="119">
        <f t="shared" si="1"/>
        <v>321816</v>
      </c>
    </row>
    <row r="40" spans="1:10" ht="24.75" customHeight="1">
      <c r="A40" s="181" t="s">
        <v>171</v>
      </c>
      <c r="B40" s="181">
        <v>376</v>
      </c>
      <c r="C40" s="149">
        <f>B40*C8</f>
        <v>72192</v>
      </c>
      <c r="D40" s="116">
        <f>B40*D8</f>
        <v>23312</v>
      </c>
      <c r="E40" s="117">
        <f>B40*E8</f>
        <v>31584</v>
      </c>
      <c r="F40" s="162">
        <v>0</v>
      </c>
      <c r="G40" s="117">
        <f>B40*G8</f>
        <v>71440</v>
      </c>
      <c r="H40" s="117">
        <f>B40*H8</f>
        <v>23312</v>
      </c>
      <c r="I40" s="118">
        <v>0</v>
      </c>
      <c r="J40" s="119">
        <f t="shared" si="1"/>
        <v>221840</v>
      </c>
    </row>
    <row r="41" spans="1:10" ht="24.75" customHeight="1">
      <c r="A41" s="182" t="s">
        <v>172</v>
      </c>
      <c r="B41" s="182">
        <v>587</v>
      </c>
      <c r="C41" s="178">
        <f>B41*C8</f>
        <v>112704</v>
      </c>
      <c r="D41" s="120">
        <f>B41*D8</f>
        <v>36394</v>
      </c>
      <c r="E41" s="123">
        <f>B41*E8</f>
        <v>49308</v>
      </c>
      <c r="F41" s="165">
        <f>B41*F8</f>
        <v>27002</v>
      </c>
      <c r="G41" s="117">
        <f>B41*G8</f>
        <v>111530</v>
      </c>
      <c r="H41" s="117">
        <f>B41*H8</f>
        <v>36394</v>
      </c>
      <c r="I41" s="118">
        <v>0</v>
      </c>
      <c r="J41" s="119">
        <f t="shared" si="1"/>
        <v>373332</v>
      </c>
    </row>
    <row r="42" spans="1:10" ht="24.75" customHeight="1">
      <c r="A42" s="181" t="s">
        <v>173</v>
      </c>
      <c r="B42" s="181">
        <v>574</v>
      </c>
      <c r="C42" s="149">
        <f>B42*C8</f>
        <v>110208</v>
      </c>
      <c r="D42" s="116">
        <f>B42*D8</f>
        <v>35588</v>
      </c>
      <c r="E42" s="117">
        <f>B42*E8</f>
        <v>48216</v>
      </c>
      <c r="F42" s="149">
        <f>B42*F8</f>
        <v>26404</v>
      </c>
      <c r="G42" s="117">
        <f>B42*G8</f>
        <v>109060</v>
      </c>
      <c r="H42" s="117">
        <f>B42*H8</f>
        <v>35588</v>
      </c>
      <c r="I42" s="117">
        <f>B42*I8</f>
        <v>0</v>
      </c>
      <c r="J42" s="119">
        <f t="shared" si="1"/>
        <v>365064</v>
      </c>
    </row>
    <row r="43" spans="1:10" ht="24.75" customHeight="1">
      <c r="A43" s="182" t="s">
        <v>174</v>
      </c>
      <c r="B43" s="182">
        <v>687</v>
      </c>
      <c r="C43" s="178">
        <f>B43*C8</f>
        <v>131904</v>
      </c>
      <c r="D43" s="120">
        <f>B43*D8</f>
        <v>42594</v>
      </c>
      <c r="E43" s="123">
        <f>B43*E8</f>
        <v>57708</v>
      </c>
      <c r="F43" s="149">
        <f>B43*F8</f>
        <v>31602</v>
      </c>
      <c r="G43" s="117">
        <f>B43*G8</f>
        <v>130530</v>
      </c>
      <c r="H43" s="117">
        <f>B43*H8</f>
        <v>42594</v>
      </c>
      <c r="I43" s="117">
        <f>B43*I8</f>
        <v>0</v>
      </c>
      <c r="J43" s="119">
        <f t="shared" si="1"/>
        <v>436932</v>
      </c>
    </row>
    <row r="44" spans="1:10" ht="24.75" customHeight="1">
      <c r="A44" s="333" t="s">
        <v>175</v>
      </c>
      <c r="B44" s="186">
        <v>893</v>
      </c>
      <c r="C44" s="179">
        <f>B44*C8</f>
        <v>171456</v>
      </c>
      <c r="D44" s="125">
        <v>0</v>
      </c>
      <c r="E44" s="126">
        <v>0</v>
      </c>
      <c r="F44" s="151">
        <v>0</v>
      </c>
      <c r="G44" s="124">
        <f>B44*G8</f>
        <v>169670</v>
      </c>
      <c r="H44" s="124">
        <f>B44*H8</f>
        <v>55366</v>
      </c>
      <c r="I44" s="126">
        <v>0</v>
      </c>
      <c r="J44" s="127">
        <f>SUM(C44:I44)</f>
        <v>396492</v>
      </c>
    </row>
    <row r="45" spans="1:10" ht="24.75" customHeight="1">
      <c r="A45" s="334" t="s">
        <v>176</v>
      </c>
      <c r="B45" s="187">
        <v>111</v>
      </c>
      <c r="C45" s="152">
        <f>B45*C8</f>
        <v>21312</v>
      </c>
      <c r="D45" s="144">
        <f>B45*D8</f>
        <v>6882</v>
      </c>
      <c r="E45" s="128">
        <f>B45*E8</f>
        <v>9324</v>
      </c>
      <c r="F45" s="163">
        <v>0</v>
      </c>
      <c r="G45" s="128">
        <f>B45*G8</f>
        <v>21090</v>
      </c>
      <c r="H45" s="128">
        <f>B45*H8</f>
        <v>6882</v>
      </c>
      <c r="I45" s="128">
        <f>B45*I8</f>
        <v>0</v>
      </c>
      <c r="J45" s="128">
        <f>SUM(C45:I45)</f>
        <v>65490</v>
      </c>
    </row>
    <row r="46" spans="1:10" ht="24.75" customHeight="1">
      <c r="A46" s="335" t="s">
        <v>177</v>
      </c>
      <c r="B46" s="181">
        <v>226</v>
      </c>
      <c r="C46" s="153">
        <f>B46*C8</f>
        <v>43392</v>
      </c>
      <c r="D46" s="145">
        <f>B46*D8</f>
        <v>14012</v>
      </c>
      <c r="E46" s="129">
        <f>B46*E8</f>
        <v>18984</v>
      </c>
      <c r="F46" s="164">
        <v>0</v>
      </c>
      <c r="G46" s="129">
        <f>B46*G8</f>
        <v>42940</v>
      </c>
      <c r="H46" s="129">
        <f>B46*H8</f>
        <v>14012</v>
      </c>
      <c r="I46" s="130">
        <v>0</v>
      </c>
      <c r="J46" s="131">
        <f>SUM(C46:I46)</f>
        <v>133340</v>
      </c>
    </row>
    <row r="47" spans="1:10" ht="24.75" customHeight="1">
      <c r="A47" s="335" t="s">
        <v>178</v>
      </c>
      <c r="B47" s="181">
        <v>973</v>
      </c>
      <c r="C47" s="153">
        <f>B47*C8</f>
        <v>186816</v>
      </c>
      <c r="D47" s="145">
        <f>B47*D8</f>
        <v>60326</v>
      </c>
      <c r="E47" s="129">
        <f>B47*E8</f>
        <v>81732</v>
      </c>
      <c r="F47" s="153">
        <f>B47*F8</f>
        <v>44758</v>
      </c>
      <c r="G47" s="129">
        <f>B47*G8</f>
        <v>184870</v>
      </c>
      <c r="H47" s="129">
        <f>B47*H8</f>
        <v>60326</v>
      </c>
      <c r="I47" s="129">
        <f>B47*I8</f>
        <v>0</v>
      </c>
      <c r="J47" s="131">
        <f>SUM(C47:I47)</f>
        <v>618828</v>
      </c>
    </row>
    <row r="48" spans="1:10" ht="24.75" customHeight="1">
      <c r="A48" s="335" t="s">
        <v>225</v>
      </c>
      <c r="B48" s="181">
        <v>275</v>
      </c>
      <c r="C48" s="153">
        <f>B48*C8</f>
        <v>52800</v>
      </c>
      <c r="D48" s="145">
        <f>B48*D8</f>
        <v>17050</v>
      </c>
      <c r="E48" s="129">
        <f>B48*E8</f>
        <v>23100</v>
      </c>
      <c r="F48" s="164">
        <v>0</v>
      </c>
      <c r="G48" s="129">
        <f>B48*G8</f>
        <v>52250</v>
      </c>
      <c r="H48" s="129">
        <f>B48*H8</f>
        <v>17050</v>
      </c>
      <c r="I48" s="129">
        <f>B48*I8</f>
        <v>0</v>
      </c>
      <c r="J48" s="131">
        <f>SUM(C48:I48)</f>
        <v>162250</v>
      </c>
    </row>
    <row r="49" spans="1:10" ht="24.75" customHeight="1">
      <c r="A49" s="335" t="s">
        <v>179</v>
      </c>
      <c r="B49" s="181">
        <v>590</v>
      </c>
      <c r="C49" s="153">
        <f>B49*C8</f>
        <v>113280</v>
      </c>
      <c r="D49" s="145">
        <f>B49*D8</f>
        <v>36580</v>
      </c>
      <c r="E49" s="129">
        <f>B49*E8</f>
        <v>49560</v>
      </c>
      <c r="F49" s="153">
        <f>B49*F8</f>
        <v>27140</v>
      </c>
      <c r="G49" s="129">
        <f>B49*G8</f>
        <v>112100</v>
      </c>
      <c r="H49" s="129">
        <f>B49*H8</f>
        <v>36580</v>
      </c>
      <c r="I49" s="129">
        <f>B49*I8</f>
        <v>0</v>
      </c>
      <c r="J49" s="131">
        <f aca="true" t="shared" si="2" ref="J49:J58">SUM(C49:I49)</f>
        <v>375240</v>
      </c>
    </row>
    <row r="50" spans="1:10" ht="24.75" customHeight="1">
      <c r="A50" s="335" t="s">
        <v>180</v>
      </c>
      <c r="B50" s="181">
        <v>355</v>
      </c>
      <c r="C50" s="153">
        <f>B50*C8</f>
        <v>68160</v>
      </c>
      <c r="D50" s="145">
        <f>B50*D8</f>
        <v>22010</v>
      </c>
      <c r="E50" s="129">
        <f>B50*E8</f>
        <v>29820</v>
      </c>
      <c r="F50" s="164">
        <v>0</v>
      </c>
      <c r="G50" s="129">
        <f>B50*G8</f>
        <v>67450</v>
      </c>
      <c r="H50" s="129">
        <f>B50*H8</f>
        <v>22010</v>
      </c>
      <c r="I50" s="129">
        <f>B50*I8</f>
        <v>0</v>
      </c>
      <c r="J50" s="131">
        <f t="shared" si="2"/>
        <v>209450</v>
      </c>
    </row>
    <row r="51" spans="1:10" ht="24.75" customHeight="1">
      <c r="A51" s="335" t="s">
        <v>181</v>
      </c>
      <c r="B51" s="183">
        <v>1223</v>
      </c>
      <c r="C51" s="153">
        <f>B51*C8</f>
        <v>234816</v>
      </c>
      <c r="D51" s="145">
        <f>B51*D8</f>
        <v>75826</v>
      </c>
      <c r="E51" s="129">
        <f>B51*E8</f>
        <v>102732</v>
      </c>
      <c r="F51" s="153">
        <f>B51*F8</f>
        <v>56258</v>
      </c>
      <c r="G51" s="129">
        <f>B51*G8</f>
        <v>232370</v>
      </c>
      <c r="H51" s="129">
        <f>B51*H8</f>
        <v>75826</v>
      </c>
      <c r="I51" s="129">
        <f>B51*I8</f>
        <v>0</v>
      </c>
      <c r="J51" s="131">
        <f t="shared" si="2"/>
        <v>777828</v>
      </c>
    </row>
    <row r="52" spans="1:10" ht="24.75" customHeight="1">
      <c r="A52" s="335" t="s">
        <v>182</v>
      </c>
      <c r="B52" s="181">
        <v>869</v>
      </c>
      <c r="C52" s="153">
        <f>B52*C8</f>
        <v>166848</v>
      </c>
      <c r="D52" s="145">
        <f>B52*D8</f>
        <v>53878</v>
      </c>
      <c r="E52" s="129">
        <f>B52*E8</f>
        <v>72996</v>
      </c>
      <c r="F52" s="153">
        <f>B52*F8</f>
        <v>39974</v>
      </c>
      <c r="G52" s="129">
        <f>B52*G8</f>
        <v>165110</v>
      </c>
      <c r="H52" s="129">
        <f>B52*H8</f>
        <v>53878</v>
      </c>
      <c r="I52" s="130">
        <v>0</v>
      </c>
      <c r="J52" s="131">
        <f t="shared" si="2"/>
        <v>552684</v>
      </c>
    </row>
    <row r="53" spans="1:10" ht="24.75" customHeight="1">
      <c r="A53" s="335" t="s">
        <v>183</v>
      </c>
      <c r="B53" s="183">
        <v>1341</v>
      </c>
      <c r="C53" s="153">
        <f>B53*C8</f>
        <v>257472</v>
      </c>
      <c r="D53" s="145">
        <f>B53*D8</f>
        <v>83142</v>
      </c>
      <c r="E53" s="129">
        <f>B53*E8</f>
        <v>112644</v>
      </c>
      <c r="F53" s="153">
        <f>B53*F8</f>
        <v>61686</v>
      </c>
      <c r="G53" s="129">
        <f>B53*G8</f>
        <v>254790</v>
      </c>
      <c r="H53" s="129">
        <f>B53*H8</f>
        <v>83142</v>
      </c>
      <c r="I53" s="130">
        <v>0</v>
      </c>
      <c r="J53" s="131">
        <f t="shared" si="2"/>
        <v>852876</v>
      </c>
    </row>
    <row r="54" spans="1:10" ht="24.75" customHeight="1">
      <c r="A54" s="335" t="s">
        <v>184</v>
      </c>
      <c r="B54" s="181">
        <v>558</v>
      </c>
      <c r="C54" s="153">
        <f>B54*C8</f>
        <v>107136</v>
      </c>
      <c r="D54" s="145">
        <f>B54*D8</f>
        <v>34596</v>
      </c>
      <c r="E54" s="129">
        <f>B54*E8</f>
        <v>46872</v>
      </c>
      <c r="F54" s="153">
        <f>B54*F8</f>
        <v>25668</v>
      </c>
      <c r="G54" s="129">
        <f>B54*G8</f>
        <v>106020</v>
      </c>
      <c r="H54" s="129">
        <f>B54*H8</f>
        <v>34596</v>
      </c>
      <c r="I54" s="129">
        <f>B54*I8</f>
        <v>0</v>
      </c>
      <c r="J54" s="131">
        <f t="shared" si="2"/>
        <v>354888</v>
      </c>
    </row>
    <row r="55" spans="1:10" ht="24.75" customHeight="1">
      <c r="A55" s="335" t="s">
        <v>186</v>
      </c>
      <c r="B55" s="183">
        <v>1524</v>
      </c>
      <c r="C55" s="153">
        <f>B55*C8</f>
        <v>292608</v>
      </c>
      <c r="D55" s="145">
        <f>B55*D8</f>
        <v>94488</v>
      </c>
      <c r="E55" s="129">
        <f>B55*E8</f>
        <v>128016</v>
      </c>
      <c r="F55" s="153">
        <f>B55*F8</f>
        <v>70104</v>
      </c>
      <c r="G55" s="129">
        <f>B55*G8</f>
        <v>289560</v>
      </c>
      <c r="H55" s="129">
        <f>B55*H8</f>
        <v>94488</v>
      </c>
      <c r="I55" s="129">
        <f>B55*I8</f>
        <v>0</v>
      </c>
      <c r="J55" s="131">
        <f t="shared" si="2"/>
        <v>969264</v>
      </c>
    </row>
    <row r="56" spans="1:10" ht="24.75" customHeight="1">
      <c r="A56" s="335" t="s">
        <v>185</v>
      </c>
      <c r="B56" s="181">
        <v>172</v>
      </c>
      <c r="C56" s="153">
        <f>B56*C8</f>
        <v>33024</v>
      </c>
      <c r="D56" s="145">
        <f>B56*D8</f>
        <v>10664</v>
      </c>
      <c r="E56" s="160">
        <v>0</v>
      </c>
      <c r="F56" s="154">
        <v>0</v>
      </c>
      <c r="G56" s="129">
        <f>B56*G8</f>
        <v>32680</v>
      </c>
      <c r="H56" s="130">
        <v>0</v>
      </c>
      <c r="I56" s="129">
        <f>B56*I8</f>
        <v>0</v>
      </c>
      <c r="J56" s="131">
        <f t="shared" si="2"/>
        <v>76368</v>
      </c>
    </row>
    <row r="57" spans="1:10" ht="24.75" customHeight="1" thickBot="1">
      <c r="A57" s="333" t="s">
        <v>187</v>
      </c>
      <c r="B57" s="188">
        <v>241</v>
      </c>
      <c r="C57" s="155">
        <f>B57*C8</f>
        <v>46272</v>
      </c>
      <c r="D57" s="146">
        <v>0</v>
      </c>
      <c r="E57" s="161">
        <f>B57*E8</f>
        <v>20244</v>
      </c>
      <c r="F57" s="189">
        <v>0</v>
      </c>
      <c r="G57" s="132">
        <f>B57*G8</f>
        <v>45790</v>
      </c>
      <c r="H57" s="132">
        <f>B57*H8</f>
        <v>14942</v>
      </c>
      <c r="I57" s="132">
        <f>B57*I8</f>
        <v>0</v>
      </c>
      <c r="J57" s="133">
        <f t="shared" si="2"/>
        <v>127248</v>
      </c>
    </row>
    <row r="58" spans="1:10" ht="24.75" customHeight="1" thickBot="1">
      <c r="A58" s="305" t="s">
        <v>30</v>
      </c>
      <c r="B58" s="134">
        <f aca="true" t="shared" si="3" ref="B58:I58">SUM(B9:B57)</f>
        <v>28057</v>
      </c>
      <c r="C58" s="135">
        <f t="shared" si="3"/>
        <v>5233344</v>
      </c>
      <c r="D58" s="147">
        <f t="shared" si="3"/>
        <v>1529044</v>
      </c>
      <c r="E58" s="167">
        <f t="shared" si="3"/>
        <v>1618344</v>
      </c>
      <c r="F58" s="136">
        <f t="shared" si="3"/>
        <v>700672</v>
      </c>
      <c r="G58" s="135">
        <f t="shared" si="3"/>
        <v>5330830</v>
      </c>
      <c r="H58" s="136">
        <f t="shared" si="3"/>
        <v>1504554</v>
      </c>
      <c r="I58" s="135">
        <f t="shared" si="3"/>
        <v>0</v>
      </c>
      <c r="J58" s="137">
        <f t="shared" si="2"/>
        <v>15916788</v>
      </c>
    </row>
    <row r="59" spans="1:10" ht="24.75" customHeight="1" thickBot="1">
      <c r="A59" s="305" t="s">
        <v>242</v>
      </c>
      <c r="B59" s="582"/>
      <c r="C59" s="584">
        <v>47</v>
      </c>
      <c r="D59" s="586">
        <v>43</v>
      </c>
      <c r="E59" s="584">
        <v>33</v>
      </c>
      <c r="F59" s="584">
        <v>20</v>
      </c>
      <c r="G59" s="591">
        <v>49</v>
      </c>
      <c r="H59" s="584">
        <v>42</v>
      </c>
      <c r="I59" s="584">
        <v>25</v>
      </c>
      <c r="J59" s="596"/>
    </row>
    <row r="60" spans="1:10" ht="24.75" customHeight="1" thickBot="1">
      <c r="A60" s="306" t="s">
        <v>226</v>
      </c>
      <c r="B60" s="583"/>
      <c r="C60" s="585"/>
      <c r="D60" s="587"/>
      <c r="E60" s="585"/>
      <c r="F60" s="585"/>
      <c r="G60" s="595"/>
      <c r="H60" s="585"/>
      <c r="I60" s="585"/>
      <c r="J60" s="597"/>
    </row>
    <row r="61" spans="1:10" ht="24.75" customHeight="1" thickBot="1">
      <c r="A61" s="307" t="s">
        <v>240</v>
      </c>
      <c r="B61" s="588"/>
      <c r="C61" s="584">
        <v>27257</v>
      </c>
      <c r="D61" s="584">
        <v>24662</v>
      </c>
      <c r="E61" s="584">
        <v>19266</v>
      </c>
      <c r="F61" s="584">
        <v>15232</v>
      </c>
      <c r="G61" s="591">
        <v>28057</v>
      </c>
      <c r="H61" s="584">
        <v>24267</v>
      </c>
      <c r="I61" s="584">
        <v>15388</v>
      </c>
      <c r="J61" s="593"/>
    </row>
    <row r="62" spans="1:10" ht="24.75" customHeight="1" thickBot="1">
      <c r="A62" s="307" t="s">
        <v>226</v>
      </c>
      <c r="B62" s="589"/>
      <c r="C62" s="590"/>
      <c r="D62" s="590"/>
      <c r="E62" s="585"/>
      <c r="F62" s="590"/>
      <c r="G62" s="592"/>
      <c r="H62" s="590"/>
      <c r="I62" s="590"/>
      <c r="J62" s="594"/>
    </row>
  </sheetData>
  <sheetProtection/>
  <mergeCells count="23">
    <mergeCell ref="H61:H62"/>
    <mergeCell ref="I61:I62"/>
    <mergeCell ref="J61:J62"/>
    <mergeCell ref="G59:G60"/>
    <mergeCell ref="H59:H60"/>
    <mergeCell ref="I59:I60"/>
    <mergeCell ref="J59:J60"/>
    <mergeCell ref="B61:B62"/>
    <mergeCell ref="C61:C62"/>
    <mergeCell ref="D61:D62"/>
    <mergeCell ref="E61:E62"/>
    <mergeCell ref="F61:F62"/>
    <mergeCell ref="G61:G62"/>
    <mergeCell ref="A3:J3"/>
    <mergeCell ref="A4:J4"/>
    <mergeCell ref="A6:A8"/>
    <mergeCell ref="E6:F6"/>
    <mergeCell ref="C7:I7"/>
    <mergeCell ref="B59:B60"/>
    <mergeCell ref="C59:C60"/>
    <mergeCell ref="D59:D60"/>
    <mergeCell ref="E59:E60"/>
    <mergeCell ref="F59:F60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8515625" style="0" customWidth="1"/>
    <col min="2" max="2" width="47.8515625" style="0" customWidth="1"/>
    <col min="3" max="3" width="0.13671875" style="0" customWidth="1"/>
    <col min="4" max="4" width="16.140625" style="0" customWidth="1"/>
    <col min="5" max="5" width="15.7109375" style="0" customWidth="1"/>
    <col min="6" max="6" width="16.57421875" style="0" customWidth="1"/>
  </cols>
  <sheetData>
    <row r="1" spans="1:6" ht="14.25">
      <c r="A1" s="492" t="s">
        <v>75</v>
      </c>
      <c r="B1" s="492"/>
      <c r="C1" s="492"/>
      <c r="D1" s="492"/>
      <c r="E1" s="492"/>
      <c r="F1" s="492"/>
    </row>
    <row r="2" spans="1:6" ht="14.25">
      <c r="A2" s="493" t="s">
        <v>101</v>
      </c>
      <c r="B2" s="493"/>
      <c r="C2" s="493"/>
      <c r="D2" s="493"/>
      <c r="E2" s="493"/>
      <c r="F2" s="493"/>
    </row>
    <row r="3" spans="1:6" ht="14.25">
      <c r="A3" s="487" t="s">
        <v>274</v>
      </c>
      <c r="B3" s="487"/>
      <c r="C3" s="487"/>
      <c r="D3" s="487"/>
      <c r="E3" s="487"/>
      <c r="F3" s="487"/>
    </row>
    <row r="4" spans="1:6" ht="15" thickBot="1">
      <c r="A4" s="14"/>
      <c r="B4" s="14"/>
      <c r="C4" s="14"/>
      <c r="D4" s="14"/>
      <c r="E4" s="14"/>
      <c r="F4" s="107" t="s">
        <v>261</v>
      </c>
    </row>
    <row r="5" spans="1:6" ht="11.25" customHeight="1" hidden="1" thickBot="1">
      <c r="A5" s="14"/>
      <c r="B5" s="14"/>
      <c r="C5" s="14"/>
      <c r="D5" s="14"/>
      <c r="E5" s="14"/>
      <c r="F5" s="14"/>
    </row>
    <row r="6" spans="1:6" ht="44.25" customHeight="1">
      <c r="A6" s="43"/>
      <c r="B6" s="72" t="s">
        <v>302</v>
      </c>
      <c r="C6" s="254" t="s">
        <v>88</v>
      </c>
      <c r="D6" s="254" t="s">
        <v>388</v>
      </c>
      <c r="E6" s="422" t="s">
        <v>301</v>
      </c>
      <c r="F6" s="256" t="s">
        <v>387</v>
      </c>
    </row>
    <row r="7" spans="1:6" ht="14.25" hidden="1">
      <c r="A7" s="28"/>
      <c r="B7" s="4"/>
      <c r="C7" s="4"/>
      <c r="D7" s="4"/>
      <c r="E7" s="4"/>
      <c r="F7" s="44"/>
    </row>
    <row r="8" spans="1:6" ht="14.25">
      <c r="A8" s="28" t="s">
        <v>131</v>
      </c>
      <c r="B8" s="5" t="s">
        <v>329</v>
      </c>
      <c r="C8" s="261" t="s">
        <v>275</v>
      </c>
      <c r="D8" s="261" t="s">
        <v>275</v>
      </c>
      <c r="E8" s="5"/>
      <c r="F8" s="264" t="s">
        <v>275</v>
      </c>
    </row>
    <row r="9" spans="1:6" ht="14.25" hidden="1">
      <c r="A9" s="28"/>
      <c r="B9" s="4"/>
      <c r="C9" s="297"/>
      <c r="D9" s="297"/>
      <c r="E9" s="4"/>
      <c r="F9" s="300"/>
    </row>
    <row r="10" spans="1:6" ht="14.25">
      <c r="A10" s="29" t="s">
        <v>59</v>
      </c>
      <c r="B10" s="5" t="s">
        <v>13</v>
      </c>
      <c r="C10" s="8">
        <v>94753000</v>
      </c>
      <c r="D10" s="8">
        <v>108921000</v>
      </c>
      <c r="E10" s="8">
        <v>-1239000</v>
      </c>
      <c r="F10" s="36">
        <f>D10+E10</f>
        <v>107682000</v>
      </c>
    </row>
    <row r="11" spans="1:6" ht="14.25" hidden="1">
      <c r="A11" s="45"/>
      <c r="B11" s="4"/>
      <c r="C11" s="4"/>
      <c r="D11" s="4"/>
      <c r="E11" s="7"/>
      <c r="F11" s="36">
        <f aca="true" t="shared" si="0" ref="F11:F39">D11+E11</f>
        <v>0</v>
      </c>
    </row>
    <row r="12" spans="1:6" ht="14.25">
      <c r="A12" s="46" t="s">
        <v>48</v>
      </c>
      <c r="B12" s="5" t="s">
        <v>14</v>
      </c>
      <c r="C12" s="8">
        <v>18240000</v>
      </c>
      <c r="D12" s="8">
        <v>21008000</v>
      </c>
      <c r="E12" s="8">
        <v>-110000</v>
      </c>
      <c r="F12" s="36">
        <f t="shared" si="0"/>
        <v>20898000</v>
      </c>
    </row>
    <row r="13" spans="1:6" ht="14.25" hidden="1">
      <c r="A13" s="45"/>
      <c r="B13" s="5"/>
      <c r="C13" s="4"/>
      <c r="D13" s="4"/>
      <c r="E13" s="8"/>
      <c r="F13" s="36">
        <f t="shared" si="0"/>
        <v>0</v>
      </c>
    </row>
    <row r="14" spans="1:6" ht="14.25">
      <c r="A14" s="46" t="s">
        <v>49</v>
      </c>
      <c r="B14" s="5" t="s">
        <v>15</v>
      </c>
      <c r="C14" s="8">
        <v>45995000</v>
      </c>
      <c r="D14" s="8">
        <v>45995000</v>
      </c>
      <c r="E14" s="8">
        <v>-6332000</v>
      </c>
      <c r="F14" s="36">
        <f t="shared" si="0"/>
        <v>39663000</v>
      </c>
    </row>
    <row r="15" spans="1:6" ht="14.25" hidden="1">
      <c r="A15" s="45"/>
      <c r="B15" s="4"/>
      <c r="C15" s="4"/>
      <c r="D15" s="4"/>
      <c r="E15" s="7"/>
      <c r="F15" s="36">
        <f t="shared" si="0"/>
        <v>0</v>
      </c>
    </row>
    <row r="16" spans="1:6" ht="14.25" hidden="1">
      <c r="A16" s="46" t="s">
        <v>6</v>
      </c>
      <c r="B16" s="5" t="s">
        <v>12</v>
      </c>
      <c r="C16" s="5"/>
      <c r="D16" s="5"/>
      <c r="E16" s="8"/>
      <c r="F16" s="36">
        <f t="shared" si="0"/>
        <v>0</v>
      </c>
    </row>
    <row r="17" spans="1:6" ht="14.25" hidden="1">
      <c r="A17" s="45"/>
      <c r="B17" s="4"/>
      <c r="C17" s="4"/>
      <c r="D17" s="4"/>
      <c r="E17" s="7"/>
      <c r="F17" s="36">
        <f t="shared" si="0"/>
        <v>0</v>
      </c>
    </row>
    <row r="18" spans="1:6" ht="14.25" hidden="1">
      <c r="A18" s="45"/>
      <c r="B18" s="4"/>
      <c r="C18" s="4"/>
      <c r="D18" s="4"/>
      <c r="E18" s="7"/>
      <c r="F18" s="36">
        <f t="shared" si="0"/>
        <v>0</v>
      </c>
    </row>
    <row r="19" spans="1:6" ht="14.25">
      <c r="A19" s="46" t="s">
        <v>51</v>
      </c>
      <c r="B19" s="5" t="s">
        <v>44</v>
      </c>
      <c r="C19" s="4"/>
      <c r="D19" s="4"/>
      <c r="E19" s="8"/>
      <c r="F19" s="36">
        <f t="shared" si="0"/>
        <v>0</v>
      </c>
    </row>
    <row r="20" spans="1:6" ht="14.25">
      <c r="A20" s="46" t="s">
        <v>50</v>
      </c>
      <c r="B20" s="5" t="s">
        <v>132</v>
      </c>
      <c r="C20" s="8">
        <f>C21+C23</f>
        <v>7018000</v>
      </c>
      <c r="D20" s="8">
        <v>7018000</v>
      </c>
      <c r="E20" s="8"/>
      <c r="F20" s="36">
        <f t="shared" si="0"/>
        <v>7018000</v>
      </c>
    </row>
    <row r="21" spans="1:6" ht="14.25">
      <c r="A21" s="45" t="s">
        <v>118</v>
      </c>
      <c r="B21" s="4" t="s">
        <v>310</v>
      </c>
      <c r="C21" s="7">
        <v>7018000</v>
      </c>
      <c r="D21" s="7">
        <v>7018000</v>
      </c>
      <c r="E21" s="7"/>
      <c r="F21" s="36">
        <f t="shared" si="0"/>
        <v>7018000</v>
      </c>
    </row>
    <row r="22" spans="1:6" ht="14.25" hidden="1">
      <c r="A22" s="45"/>
      <c r="B22" s="5"/>
      <c r="C22" s="7"/>
      <c r="D22" s="7"/>
      <c r="E22" s="8"/>
      <c r="F22" s="36">
        <f t="shared" si="0"/>
        <v>0</v>
      </c>
    </row>
    <row r="23" spans="1:6" ht="14.25">
      <c r="A23" s="45" t="s">
        <v>227</v>
      </c>
      <c r="B23" s="4" t="s">
        <v>228</v>
      </c>
      <c r="C23" s="7"/>
      <c r="D23" s="7"/>
      <c r="E23" s="7"/>
      <c r="F23" s="36">
        <f t="shared" si="0"/>
        <v>0</v>
      </c>
    </row>
    <row r="24" spans="1:6" ht="14.25">
      <c r="A24" s="45"/>
      <c r="B24" s="5" t="s">
        <v>199</v>
      </c>
      <c r="C24" s="8">
        <f>C10+C12+C14+C20</f>
        <v>166006000</v>
      </c>
      <c r="D24" s="8">
        <f>D10+D12+D14+D20</f>
        <v>182942000</v>
      </c>
      <c r="E24" s="8">
        <f>E10+E12+E14+E20</f>
        <v>-7681000</v>
      </c>
      <c r="F24" s="36">
        <f t="shared" si="0"/>
        <v>175261000</v>
      </c>
    </row>
    <row r="25" spans="1:6" ht="14.25">
      <c r="A25" s="46" t="s">
        <v>52</v>
      </c>
      <c r="B25" s="5" t="s">
        <v>20</v>
      </c>
      <c r="C25" s="8">
        <f>C26+C27+C28</f>
        <v>10952000</v>
      </c>
      <c r="D25" s="8">
        <v>10952000</v>
      </c>
      <c r="E25" s="8">
        <f>E26+E27+E28</f>
        <v>-2924000</v>
      </c>
      <c r="F25" s="36">
        <f t="shared" si="0"/>
        <v>8028000</v>
      </c>
    </row>
    <row r="26" spans="1:6" ht="14.25">
      <c r="A26" s="45" t="s">
        <v>114</v>
      </c>
      <c r="B26" s="4" t="s">
        <v>109</v>
      </c>
      <c r="C26" s="7">
        <v>5600000</v>
      </c>
      <c r="D26" s="7">
        <v>5600000</v>
      </c>
      <c r="E26" s="7">
        <v>2428000</v>
      </c>
      <c r="F26" s="36">
        <f t="shared" si="0"/>
        <v>8028000</v>
      </c>
    </row>
    <row r="27" spans="1:6" ht="14.25">
      <c r="A27" s="45" t="s">
        <v>119</v>
      </c>
      <c r="B27" s="4" t="s">
        <v>110</v>
      </c>
      <c r="C27" s="7"/>
      <c r="D27" s="7"/>
      <c r="E27" s="7"/>
      <c r="F27" s="36">
        <f t="shared" si="0"/>
        <v>0</v>
      </c>
    </row>
    <row r="28" spans="1:6" ht="14.25">
      <c r="A28" s="45" t="s">
        <v>120</v>
      </c>
      <c r="B28" s="4" t="s">
        <v>111</v>
      </c>
      <c r="C28" s="7">
        <v>5352000</v>
      </c>
      <c r="D28" s="7">
        <v>5352000</v>
      </c>
      <c r="E28" s="7">
        <v>-5352000</v>
      </c>
      <c r="F28" s="36">
        <f t="shared" si="0"/>
        <v>0</v>
      </c>
    </row>
    <row r="29" spans="1:6" ht="14.25" hidden="1">
      <c r="A29" s="45"/>
      <c r="B29" s="4"/>
      <c r="C29" s="7"/>
      <c r="D29" s="7"/>
      <c r="E29" s="7"/>
      <c r="F29" s="36">
        <f t="shared" si="0"/>
        <v>0</v>
      </c>
    </row>
    <row r="30" spans="1:6" ht="14.25">
      <c r="A30" s="46" t="s">
        <v>53</v>
      </c>
      <c r="B30" s="5" t="s">
        <v>103</v>
      </c>
      <c r="C30" s="8"/>
      <c r="D30" s="8"/>
      <c r="E30" s="8"/>
      <c r="F30" s="36">
        <f t="shared" si="0"/>
        <v>0</v>
      </c>
    </row>
    <row r="31" spans="1:6" ht="14.25">
      <c r="A31" s="45" t="s">
        <v>121</v>
      </c>
      <c r="B31" s="4" t="s">
        <v>45</v>
      </c>
      <c r="C31" s="8"/>
      <c r="D31" s="8"/>
      <c r="E31" s="7"/>
      <c r="F31" s="36">
        <f t="shared" si="0"/>
        <v>0</v>
      </c>
    </row>
    <row r="32" spans="1:6" ht="14.25">
      <c r="A32" s="45" t="s">
        <v>122</v>
      </c>
      <c r="B32" s="4" t="s">
        <v>112</v>
      </c>
      <c r="C32" s="8"/>
      <c r="D32" s="8"/>
      <c r="E32" s="7"/>
      <c r="F32" s="36">
        <f t="shared" si="0"/>
        <v>0</v>
      </c>
    </row>
    <row r="33" spans="1:6" ht="14.25" hidden="1">
      <c r="A33" s="46"/>
      <c r="B33" s="5"/>
      <c r="C33" s="8"/>
      <c r="D33" s="8"/>
      <c r="E33" s="8"/>
      <c r="F33" s="36">
        <f t="shared" si="0"/>
        <v>0</v>
      </c>
    </row>
    <row r="34" spans="1:6" ht="14.25" hidden="1">
      <c r="A34" s="45"/>
      <c r="B34" s="4"/>
      <c r="C34" s="7"/>
      <c r="D34" s="7"/>
      <c r="E34" s="7"/>
      <c r="F34" s="36">
        <f t="shared" si="0"/>
        <v>0</v>
      </c>
    </row>
    <row r="35" spans="1:6" ht="14.25" hidden="1">
      <c r="A35" s="46"/>
      <c r="B35" s="5"/>
      <c r="C35" s="8"/>
      <c r="D35" s="8"/>
      <c r="E35" s="8"/>
      <c r="F35" s="36">
        <f t="shared" si="0"/>
        <v>0</v>
      </c>
    </row>
    <row r="36" spans="1:6" ht="14.25">
      <c r="A36" s="46" t="s">
        <v>54</v>
      </c>
      <c r="B36" s="5" t="s">
        <v>21</v>
      </c>
      <c r="C36" s="298"/>
      <c r="D36" s="298"/>
      <c r="E36" s="8">
        <f>E37+E38</f>
        <v>13867000</v>
      </c>
      <c r="F36" s="36">
        <f t="shared" si="0"/>
        <v>13867000</v>
      </c>
    </row>
    <row r="37" spans="1:6" ht="14.25">
      <c r="A37" s="45" t="s">
        <v>116</v>
      </c>
      <c r="B37" s="4" t="s">
        <v>22</v>
      </c>
      <c r="C37" s="24"/>
      <c r="D37" s="24"/>
      <c r="E37" s="7">
        <v>12901000</v>
      </c>
      <c r="F37" s="36">
        <f t="shared" si="0"/>
        <v>12901000</v>
      </c>
    </row>
    <row r="38" spans="1:6" ht="14.25">
      <c r="A38" s="45" t="s">
        <v>117</v>
      </c>
      <c r="B38" s="4" t="s">
        <v>23</v>
      </c>
      <c r="C38" s="299"/>
      <c r="D38" s="299"/>
      <c r="E38" s="7">
        <v>966000</v>
      </c>
      <c r="F38" s="36">
        <f t="shared" si="0"/>
        <v>966000</v>
      </c>
    </row>
    <row r="39" spans="1:6" ht="15" thickBot="1">
      <c r="A39" s="485" t="s">
        <v>135</v>
      </c>
      <c r="B39" s="486"/>
      <c r="C39" s="31">
        <f>C24+C25+C30+C36</f>
        <v>176958000</v>
      </c>
      <c r="D39" s="31">
        <v>193894000</v>
      </c>
      <c r="E39" s="234">
        <f>E24+E25+E30+E36</f>
        <v>3262000</v>
      </c>
      <c r="F39" s="37">
        <f t="shared" si="0"/>
        <v>197156000</v>
      </c>
    </row>
    <row r="40" spans="1:6" ht="14.25">
      <c r="A40" s="10"/>
      <c r="B40" s="11"/>
      <c r="C40" s="11"/>
      <c r="D40" s="11"/>
      <c r="E40" s="11"/>
      <c r="F40" s="11"/>
    </row>
    <row r="41" spans="1:6" ht="14.25">
      <c r="A41" s="12"/>
      <c r="B41" s="13"/>
      <c r="C41" s="13"/>
      <c r="D41" s="13"/>
      <c r="E41" s="13"/>
      <c r="F41" s="13"/>
    </row>
    <row r="42" spans="1:6" ht="14.25">
      <c r="A42" s="10"/>
      <c r="B42" s="11"/>
      <c r="C42" s="11"/>
      <c r="D42" s="11"/>
      <c r="E42" s="11"/>
      <c r="F42" s="11"/>
    </row>
    <row r="43" spans="1:6" ht="14.25">
      <c r="A43" s="10"/>
      <c r="B43" s="13"/>
      <c r="C43" s="13"/>
      <c r="D43" s="13"/>
      <c r="E43" s="13"/>
      <c r="F43" s="11"/>
    </row>
    <row r="44" spans="1:6" ht="14.25">
      <c r="A44" s="10"/>
      <c r="B44" s="13"/>
      <c r="C44" s="13"/>
      <c r="D44" s="13"/>
      <c r="E44" s="13"/>
      <c r="F44" s="13"/>
    </row>
    <row r="45" ht="14.25">
      <c r="A45" s="3"/>
    </row>
    <row r="46" ht="14.25">
      <c r="A46" s="3"/>
    </row>
  </sheetData>
  <sheetProtection/>
  <mergeCells count="4">
    <mergeCell ref="A39:B39"/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R27" sqref="R27"/>
    </sheetView>
  </sheetViews>
  <sheetFormatPr defaultColWidth="9.140625" defaultRowHeight="15"/>
  <cols>
    <col min="1" max="1" width="5.57421875" style="0" customWidth="1"/>
    <col min="2" max="2" width="23.28125" style="0" customWidth="1"/>
    <col min="3" max="3" width="7.421875" style="0" customWidth="1"/>
    <col min="4" max="4" width="11.140625" style="0" hidden="1" customWidth="1"/>
    <col min="5" max="7" width="11.140625" style="0" customWidth="1"/>
    <col min="8" max="8" width="0.13671875" style="0" customWidth="1"/>
    <col min="9" max="9" width="11.140625" style="0" customWidth="1"/>
    <col min="10" max="11" width="10.00390625" style="0" customWidth="1"/>
    <col min="12" max="12" width="0.13671875" style="0" customWidth="1"/>
    <col min="13" max="13" width="11.140625" style="0" customWidth="1"/>
    <col min="14" max="14" width="10.421875" style="0" customWidth="1"/>
    <col min="15" max="15" width="10.140625" style="0" customWidth="1"/>
    <col min="17" max="19" width="10.140625" style="0" customWidth="1"/>
    <col min="20" max="20" width="10.28125" style="0" customWidth="1"/>
    <col min="21" max="21" width="10.140625" style="0" customWidth="1"/>
    <col min="22" max="22" width="10.8515625" style="0" customWidth="1"/>
    <col min="23" max="23" width="0.13671875" style="0" customWidth="1"/>
    <col min="24" max="24" width="12.28125" style="0" customWidth="1"/>
    <col min="25" max="25" width="11.00390625" style="0" customWidth="1"/>
    <col min="26" max="26" width="12.8515625" style="0" customWidth="1"/>
  </cols>
  <sheetData>
    <row r="1" spans="1:26" ht="14.25">
      <c r="A1" s="32"/>
      <c r="B1" s="32"/>
      <c r="C1" s="32"/>
      <c r="D1" s="32"/>
      <c r="E1" s="471"/>
      <c r="F1" s="201"/>
      <c r="G1" s="201"/>
      <c r="H1" s="32"/>
      <c r="I1" s="471"/>
      <c r="J1" s="201"/>
      <c r="K1" s="201"/>
      <c r="L1" s="32"/>
      <c r="M1" s="471"/>
      <c r="N1" s="201"/>
      <c r="O1" s="201"/>
      <c r="P1" s="32"/>
      <c r="Q1" s="32"/>
      <c r="R1" s="304"/>
      <c r="S1" s="304"/>
      <c r="T1" s="32"/>
      <c r="U1" s="32"/>
      <c r="V1" s="32"/>
      <c r="W1" s="505"/>
      <c r="X1" s="505"/>
      <c r="Y1" s="505"/>
      <c r="Z1" s="505"/>
    </row>
    <row r="2" spans="2:26" ht="14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 t="s">
        <v>104</v>
      </c>
    </row>
    <row r="3" spans="1:26" ht="14.25">
      <c r="A3" s="493" t="s">
        <v>101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</row>
    <row r="4" spans="1:26" ht="14.25">
      <c r="A4" s="493" t="s">
        <v>279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</row>
    <row r="5" spans="2:26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 t="s">
        <v>261</v>
      </c>
    </row>
    <row r="6" spans="1:26" ht="15" customHeight="1">
      <c r="A6" s="215" t="s">
        <v>131</v>
      </c>
      <c r="B6" s="216" t="s">
        <v>33</v>
      </c>
      <c r="C6" s="216" t="s">
        <v>26</v>
      </c>
      <c r="D6" s="501" t="s">
        <v>59</v>
      </c>
      <c r="E6" s="501"/>
      <c r="F6" s="501"/>
      <c r="G6" s="501"/>
      <c r="H6" s="501" t="s">
        <v>48</v>
      </c>
      <c r="I6" s="501"/>
      <c r="J6" s="501"/>
      <c r="K6" s="501"/>
      <c r="L6" s="501" t="s">
        <v>49</v>
      </c>
      <c r="M6" s="501"/>
      <c r="N6" s="501"/>
      <c r="O6" s="501"/>
      <c r="P6" s="216" t="s">
        <v>51</v>
      </c>
      <c r="Q6" s="216" t="s">
        <v>50</v>
      </c>
      <c r="R6" s="506" t="s">
        <v>52</v>
      </c>
      <c r="S6" s="507"/>
      <c r="T6" s="508"/>
      <c r="U6" s="216" t="s">
        <v>53</v>
      </c>
      <c r="V6" s="217" t="s">
        <v>54</v>
      </c>
      <c r="W6" s="514"/>
      <c r="X6" s="515"/>
      <c r="Y6" s="515"/>
      <c r="Z6" s="516"/>
    </row>
    <row r="7" spans="1:26" ht="14.25">
      <c r="A7" s="218"/>
      <c r="B7" s="206"/>
      <c r="C7" s="206" t="s">
        <v>27</v>
      </c>
      <c r="D7" s="500" t="s">
        <v>66</v>
      </c>
      <c r="E7" s="500"/>
      <c r="F7" s="500"/>
      <c r="G7" s="500"/>
      <c r="H7" s="500" t="s">
        <v>137</v>
      </c>
      <c r="I7" s="500"/>
      <c r="J7" s="500"/>
      <c r="K7" s="500"/>
      <c r="L7" s="500" t="s">
        <v>67</v>
      </c>
      <c r="M7" s="500"/>
      <c r="N7" s="500"/>
      <c r="O7" s="500"/>
      <c r="P7" s="33" t="s">
        <v>68</v>
      </c>
      <c r="Q7" s="33" t="s">
        <v>123</v>
      </c>
      <c r="R7" s="509" t="s">
        <v>126</v>
      </c>
      <c r="S7" s="510"/>
      <c r="T7" s="511"/>
      <c r="U7" s="33" t="s">
        <v>124</v>
      </c>
      <c r="V7" s="301" t="s">
        <v>127</v>
      </c>
      <c r="W7" s="500" t="s">
        <v>31</v>
      </c>
      <c r="X7" s="500"/>
      <c r="Y7" s="500"/>
      <c r="Z7" s="517"/>
    </row>
    <row r="8" spans="1:26" ht="15" customHeight="1">
      <c r="A8" s="218"/>
      <c r="B8" s="209"/>
      <c r="C8" s="209"/>
      <c r="D8" s="500" t="s">
        <v>24</v>
      </c>
      <c r="E8" s="500"/>
      <c r="F8" s="500"/>
      <c r="G8" s="500"/>
      <c r="H8" s="500" t="s">
        <v>303</v>
      </c>
      <c r="I8" s="500"/>
      <c r="J8" s="500"/>
      <c r="K8" s="500"/>
      <c r="L8" s="500" t="s">
        <v>25</v>
      </c>
      <c r="M8" s="500"/>
      <c r="N8" s="500"/>
      <c r="O8" s="500"/>
      <c r="P8" s="33" t="s">
        <v>138</v>
      </c>
      <c r="Q8" s="33" t="s">
        <v>28</v>
      </c>
      <c r="R8" s="509" t="s">
        <v>25</v>
      </c>
      <c r="S8" s="510"/>
      <c r="T8" s="511"/>
      <c r="U8" s="33" t="s">
        <v>125</v>
      </c>
      <c r="V8" s="302"/>
      <c r="W8" s="500" t="s">
        <v>32</v>
      </c>
      <c r="X8" s="500"/>
      <c r="Y8" s="500"/>
      <c r="Z8" s="517"/>
    </row>
    <row r="9" spans="1:26" ht="14.25">
      <c r="A9" s="218"/>
      <c r="B9" s="209"/>
      <c r="C9" s="209"/>
      <c r="D9" s="207" t="s">
        <v>319</v>
      </c>
      <c r="E9" s="207" t="s">
        <v>389</v>
      </c>
      <c r="F9" s="207" t="s">
        <v>316</v>
      </c>
      <c r="G9" s="207" t="s">
        <v>318</v>
      </c>
      <c r="H9" s="283" t="s">
        <v>390</v>
      </c>
      <c r="I9" s="283" t="s">
        <v>391</v>
      </c>
      <c r="J9" s="207" t="s">
        <v>316</v>
      </c>
      <c r="K9" s="207" t="s">
        <v>318</v>
      </c>
      <c r="L9" s="207" t="s">
        <v>319</v>
      </c>
      <c r="M9" s="207" t="s">
        <v>389</v>
      </c>
      <c r="N9" s="207" t="s">
        <v>316</v>
      </c>
      <c r="O9" s="207" t="s">
        <v>318</v>
      </c>
      <c r="P9" s="207" t="s">
        <v>314</v>
      </c>
      <c r="Q9" s="207" t="s">
        <v>314</v>
      </c>
      <c r="R9" s="207" t="s">
        <v>391</v>
      </c>
      <c r="S9" s="207" t="s">
        <v>316</v>
      </c>
      <c r="T9" s="207" t="s">
        <v>318</v>
      </c>
      <c r="U9" s="207" t="s">
        <v>314</v>
      </c>
      <c r="V9" s="284" t="s">
        <v>314</v>
      </c>
      <c r="W9" s="207" t="s">
        <v>136</v>
      </c>
      <c r="X9" s="207" t="s">
        <v>391</v>
      </c>
      <c r="Y9" s="284" t="s">
        <v>316</v>
      </c>
      <c r="Z9" s="219" t="s">
        <v>317</v>
      </c>
    </row>
    <row r="10" spans="1:26" s="26" customFormat="1" ht="23.25" customHeight="1">
      <c r="A10" s="504" t="s">
        <v>2</v>
      </c>
      <c r="B10" s="502" t="s">
        <v>101</v>
      </c>
      <c r="C10" s="502"/>
      <c r="D10" s="503">
        <f>D12+D13+D14</f>
        <v>50000</v>
      </c>
      <c r="E10" s="494">
        <v>50000</v>
      </c>
      <c r="F10" s="499">
        <f>F12+F13+F14</f>
        <v>-50000</v>
      </c>
      <c r="G10" s="503">
        <f>G12+G13+G14</f>
        <v>0</v>
      </c>
      <c r="H10" s="503">
        <f>H12+H13+H14</f>
        <v>10000</v>
      </c>
      <c r="I10" s="494">
        <v>10000</v>
      </c>
      <c r="J10" s="499">
        <v>-10000</v>
      </c>
      <c r="K10" s="499">
        <v>10000</v>
      </c>
      <c r="L10" s="503">
        <f>L12+L13+L14</f>
        <v>5783000</v>
      </c>
      <c r="M10" s="494">
        <v>5783000</v>
      </c>
      <c r="N10" s="503">
        <f>N12+N13+N14</f>
        <v>-1881000</v>
      </c>
      <c r="O10" s="499">
        <f>O12+O13+O14</f>
        <v>3902000</v>
      </c>
      <c r="P10" s="512"/>
      <c r="Q10" s="503">
        <f>Q12+Q13+Q14</f>
        <v>7018000</v>
      </c>
      <c r="R10" s="499">
        <f>R12+R13+R14</f>
        <v>5211000</v>
      </c>
      <c r="S10" s="494">
        <f>S12+S13+S14</f>
        <v>-2949000</v>
      </c>
      <c r="T10" s="499">
        <f>T12+T13+T14</f>
        <v>2262000</v>
      </c>
      <c r="U10" s="497"/>
      <c r="V10" s="499">
        <f>V12</f>
        <v>13867000</v>
      </c>
      <c r="W10" s="503">
        <f>D10+H10+L10+P10+Q10+T10+U10+V10</f>
        <v>28990000</v>
      </c>
      <c r="X10" s="494">
        <v>18072000</v>
      </c>
      <c r="Y10" s="499">
        <f>Y12+Y13+Y14</f>
        <v>8977000</v>
      </c>
      <c r="Z10" s="498">
        <f>Z12+Z13+Z14</f>
        <v>27049000</v>
      </c>
    </row>
    <row r="11" spans="1:26" s="26" customFormat="1" ht="13.5" customHeight="1">
      <c r="A11" s="504"/>
      <c r="B11" s="502"/>
      <c r="C11" s="502"/>
      <c r="D11" s="503"/>
      <c r="E11" s="495"/>
      <c r="F11" s="499"/>
      <c r="G11" s="503"/>
      <c r="H11" s="503"/>
      <c r="I11" s="495"/>
      <c r="J11" s="499"/>
      <c r="K11" s="499"/>
      <c r="L11" s="503"/>
      <c r="M11" s="495"/>
      <c r="N11" s="503"/>
      <c r="O11" s="499"/>
      <c r="P11" s="512"/>
      <c r="Q11" s="503"/>
      <c r="R11" s="499"/>
      <c r="S11" s="495"/>
      <c r="T11" s="499"/>
      <c r="U11" s="497"/>
      <c r="V11" s="499"/>
      <c r="W11" s="503"/>
      <c r="X11" s="495"/>
      <c r="Y11" s="499"/>
      <c r="Z11" s="498"/>
    </row>
    <row r="12" spans="1:26" s="26" customFormat="1" ht="45" customHeight="1">
      <c r="A12" s="221" t="s">
        <v>194</v>
      </c>
      <c r="B12" s="74" t="s">
        <v>140</v>
      </c>
      <c r="C12" s="211"/>
      <c r="D12" s="212"/>
      <c r="E12" s="212"/>
      <c r="F12" s="212"/>
      <c r="G12" s="212"/>
      <c r="H12" s="210"/>
      <c r="I12" s="210"/>
      <c r="J12" s="210"/>
      <c r="K12" s="210"/>
      <c r="L12" s="213">
        <v>2509000</v>
      </c>
      <c r="M12" s="213">
        <v>2509000</v>
      </c>
      <c r="N12" s="213">
        <v>-1648000</v>
      </c>
      <c r="O12" s="213">
        <f>L12+N12</f>
        <v>861000</v>
      </c>
      <c r="P12" s="210"/>
      <c r="Q12" s="213">
        <v>7018000</v>
      </c>
      <c r="R12" s="213">
        <v>5211000</v>
      </c>
      <c r="S12" s="213">
        <v>-2949000</v>
      </c>
      <c r="T12" s="213">
        <f>R12+S12</f>
        <v>2262000</v>
      </c>
      <c r="U12" s="210"/>
      <c r="V12" s="213">
        <v>13867000</v>
      </c>
      <c r="W12" s="208">
        <v>14738000</v>
      </c>
      <c r="X12" s="208">
        <v>14738000</v>
      </c>
      <c r="Y12" s="213">
        <f>F12+J12+N12+S12+V12</f>
        <v>9270000</v>
      </c>
      <c r="Z12" s="220">
        <f>X12+Y12</f>
        <v>24008000</v>
      </c>
    </row>
    <row r="13" spans="1:26" s="26" customFormat="1" ht="18.75" customHeight="1">
      <c r="A13" s="222" t="s">
        <v>195</v>
      </c>
      <c r="B13" s="63" t="s">
        <v>188</v>
      </c>
      <c r="C13" s="211"/>
      <c r="D13" s="212"/>
      <c r="E13" s="212"/>
      <c r="F13" s="212"/>
      <c r="G13" s="212"/>
      <c r="H13" s="210"/>
      <c r="I13" s="210"/>
      <c r="J13" s="210"/>
      <c r="K13" s="210"/>
      <c r="L13" s="213">
        <v>3000000</v>
      </c>
      <c r="M13" s="213">
        <v>3000000</v>
      </c>
      <c r="N13" s="213"/>
      <c r="O13" s="213">
        <f>L13+N13</f>
        <v>3000000</v>
      </c>
      <c r="P13" s="213"/>
      <c r="Q13" s="213"/>
      <c r="R13" s="213"/>
      <c r="S13" s="213"/>
      <c r="T13" s="213"/>
      <c r="U13" s="213"/>
      <c r="V13" s="213"/>
      <c r="W13" s="208">
        <f>D13+H13+L13+P13+Q13+T13+U13+V13</f>
        <v>3000000</v>
      </c>
      <c r="X13" s="208">
        <v>3000000</v>
      </c>
      <c r="Y13" s="213"/>
      <c r="Z13" s="220">
        <f>W13+Y13</f>
        <v>3000000</v>
      </c>
    </row>
    <row r="14" spans="1:27" s="26" customFormat="1" ht="37.5" customHeight="1">
      <c r="A14" s="222" t="s">
        <v>196</v>
      </c>
      <c r="B14" s="74" t="s">
        <v>141</v>
      </c>
      <c r="C14" s="211"/>
      <c r="D14" s="214">
        <v>50000</v>
      </c>
      <c r="E14" s="214">
        <v>50000</v>
      </c>
      <c r="F14" s="214">
        <v>-50000</v>
      </c>
      <c r="G14" s="214">
        <f>D14+F14</f>
        <v>0</v>
      </c>
      <c r="H14" s="210">
        <v>10000</v>
      </c>
      <c r="I14" s="210">
        <v>10000</v>
      </c>
      <c r="J14" s="210">
        <v>-10000</v>
      </c>
      <c r="K14" s="210">
        <v>10000</v>
      </c>
      <c r="L14" s="213">
        <v>274000</v>
      </c>
      <c r="M14" s="213">
        <v>274000</v>
      </c>
      <c r="N14" s="213">
        <v>-233000</v>
      </c>
      <c r="O14" s="213">
        <f>L14+N14</f>
        <v>41000</v>
      </c>
      <c r="P14" s="213"/>
      <c r="Q14" s="213"/>
      <c r="R14" s="213"/>
      <c r="S14" s="213"/>
      <c r="T14" s="213"/>
      <c r="U14" s="213"/>
      <c r="V14" s="213"/>
      <c r="W14" s="208">
        <f>D14+H14+L14+P14+Q14+T14+U14+V14</f>
        <v>334000</v>
      </c>
      <c r="X14" s="208">
        <v>334000</v>
      </c>
      <c r="Y14" s="213">
        <f>F14+J14+N14</f>
        <v>-293000</v>
      </c>
      <c r="Z14" s="220">
        <f>W14+Y14</f>
        <v>41000</v>
      </c>
      <c r="AA14" s="64"/>
    </row>
    <row r="15" spans="1:26" ht="38.25" customHeight="1">
      <c r="A15" s="83" t="s">
        <v>3</v>
      </c>
      <c r="B15" s="35" t="s">
        <v>87</v>
      </c>
      <c r="C15" s="482" t="s">
        <v>275</v>
      </c>
      <c r="D15" s="483">
        <f aca="true" t="shared" si="0" ref="D15:O15">D16+D17+D18+D19</f>
        <v>94703000</v>
      </c>
      <c r="E15" s="483">
        <v>108871000</v>
      </c>
      <c r="F15" s="483">
        <f t="shared" si="0"/>
        <v>-1189000</v>
      </c>
      <c r="G15" s="483">
        <f t="shared" si="0"/>
        <v>107682000</v>
      </c>
      <c r="H15" s="483">
        <f t="shared" si="0"/>
        <v>18230000</v>
      </c>
      <c r="I15" s="483">
        <v>20998000</v>
      </c>
      <c r="J15" s="483">
        <f t="shared" si="0"/>
        <v>-100000</v>
      </c>
      <c r="K15" s="483">
        <f t="shared" si="0"/>
        <v>20898000</v>
      </c>
      <c r="L15" s="483">
        <f t="shared" si="0"/>
        <v>40212000</v>
      </c>
      <c r="M15" s="483">
        <v>40212000</v>
      </c>
      <c r="N15" s="483">
        <f t="shared" si="0"/>
        <v>-4451000</v>
      </c>
      <c r="O15" s="483">
        <f t="shared" si="0"/>
        <v>35761000</v>
      </c>
      <c r="P15" s="483"/>
      <c r="Q15" s="483"/>
      <c r="R15" s="483">
        <f>R16+R17+R18+R19</f>
        <v>5741000</v>
      </c>
      <c r="S15" s="483">
        <f>S16+S17+S18+S19</f>
        <v>25000</v>
      </c>
      <c r="T15" s="483">
        <f>T16+T17+T18+T19</f>
        <v>5766000</v>
      </c>
      <c r="U15" s="483"/>
      <c r="V15" s="483"/>
      <c r="W15" s="208">
        <f>W16+W17+W18+W19</f>
        <v>158911000</v>
      </c>
      <c r="X15" s="208">
        <f>X16+X17+X18+X19</f>
        <v>175822000</v>
      </c>
      <c r="Y15" s="483">
        <f>Y16+Y17+Y18+Y19</f>
        <v>-5715000</v>
      </c>
      <c r="Z15" s="480">
        <f>Z16+Z17+Z18+Z19</f>
        <v>170107000</v>
      </c>
    </row>
    <row r="16" spans="1:26" ht="20.25" customHeight="1">
      <c r="A16" s="223" t="s">
        <v>190</v>
      </c>
      <c r="B16" s="63" t="s">
        <v>230</v>
      </c>
      <c r="C16" s="63">
        <v>9</v>
      </c>
      <c r="D16" s="22">
        <v>19431000</v>
      </c>
      <c r="E16" s="22">
        <v>20671000</v>
      </c>
      <c r="F16" s="22">
        <v>244000</v>
      </c>
      <c r="G16" s="22">
        <f>E16+F16</f>
        <v>20915000</v>
      </c>
      <c r="H16" s="22">
        <v>3770000</v>
      </c>
      <c r="I16" s="22">
        <v>4012000</v>
      </c>
      <c r="J16" s="22">
        <v>107000</v>
      </c>
      <c r="K16" s="22">
        <f>I16+J16</f>
        <v>4119000</v>
      </c>
      <c r="L16" s="22">
        <v>24200000</v>
      </c>
      <c r="M16" s="22">
        <v>24200000</v>
      </c>
      <c r="N16" s="22">
        <v>-30000</v>
      </c>
      <c r="O16" s="22">
        <f>L16+N16</f>
        <v>24170000</v>
      </c>
      <c r="P16" s="22"/>
      <c r="Q16" s="22"/>
      <c r="R16" s="22"/>
      <c r="S16" s="22">
        <v>9000</v>
      </c>
      <c r="T16" s="22">
        <f>R16+S16</f>
        <v>9000</v>
      </c>
      <c r="U16" s="22"/>
      <c r="V16" s="22"/>
      <c r="W16" s="208">
        <f>D16+H16+L16+P16+Q16+T16+U16+V16</f>
        <v>47410000</v>
      </c>
      <c r="X16" s="208">
        <f>E16+I16+M16</f>
        <v>48883000</v>
      </c>
      <c r="Y16" s="22">
        <f>F16+J16+N16+S16</f>
        <v>330000</v>
      </c>
      <c r="Z16" s="87">
        <f>X16+Y16</f>
        <v>49213000</v>
      </c>
    </row>
    <row r="17" spans="1:26" ht="16.5" customHeight="1">
      <c r="A17" s="224" t="s">
        <v>191</v>
      </c>
      <c r="B17" s="63" t="s">
        <v>229</v>
      </c>
      <c r="C17" s="63">
        <v>11</v>
      </c>
      <c r="D17" s="22">
        <v>27140000</v>
      </c>
      <c r="E17" s="22">
        <v>36328000</v>
      </c>
      <c r="F17" s="22">
        <v>83000</v>
      </c>
      <c r="G17" s="22">
        <f>E17+F17</f>
        <v>36411000</v>
      </c>
      <c r="H17" s="22">
        <v>5252000</v>
      </c>
      <c r="I17" s="22">
        <v>7044000</v>
      </c>
      <c r="J17" s="22">
        <v>74000</v>
      </c>
      <c r="K17" s="22">
        <f>I17+J17</f>
        <v>7118000</v>
      </c>
      <c r="L17" s="22">
        <v>5877000</v>
      </c>
      <c r="M17" s="22">
        <v>5877000</v>
      </c>
      <c r="N17" s="22">
        <v>-189000</v>
      </c>
      <c r="O17" s="22">
        <f>L17+N17</f>
        <v>5688000</v>
      </c>
      <c r="P17" s="22"/>
      <c r="Q17" s="22"/>
      <c r="R17" s="22">
        <v>2845000</v>
      </c>
      <c r="S17" s="22">
        <v>292000</v>
      </c>
      <c r="T17" s="22">
        <f>R17+S17</f>
        <v>3137000</v>
      </c>
      <c r="U17" s="22"/>
      <c r="V17" s="22"/>
      <c r="W17" s="208">
        <f>D17+H17+L17+P17+Q17+T17+U17+V17</f>
        <v>41406000</v>
      </c>
      <c r="X17" s="208">
        <v>52094000</v>
      </c>
      <c r="Y17" s="22">
        <f>F17+J17+N17+S17</f>
        <v>260000</v>
      </c>
      <c r="Z17" s="87">
        <f>X17+Y17</f>
        <v>52354000</v>
      </c>
    </row>
    <row r="18" spans="1:26" ht="18" customHeight="1">
      <c r="A18" s="225" t="s">
        <v>192</v>
      </c>
      <c r="B18" s="63" t="s">
        <v>128</v>
      </c>
      <c r="C18" s="63">
        <v>24</v>
      </c>
      <c r="D18" s="22">
        <v>46075000</v>
      </c>
      <c r="E18" s="22">
        <v>49815000</v>
      </c>
      <c r="F18" s="22">
        <v>-2382000</v>
      </c>
      <c r="G18" s="22">
        <f>E18+F18</f>
        <v>47433000</v>
      </c>
      <c r="H18" s="22">
        <v>9005000</v>
      </c>
      <c r="I18" s="22">
        <v>9739000</v>
      </c>
      <c r="J18" s="22">
        <v>-365000</v>
      </c>
      <c r="K18" s="22">
        <f>I18+J18</f>
        <v>9374000</v>
      </c>
      <c r="L18" s="22">
        <v>10135000</v>
      </c>
      <c r="M18" s="22">
        <v>10135000</v>
      </c>
      <c r="N18" s="22">
        <v>-4278000</v>
      </c>
      <c r="O18" s="22">
        <f>L18+N18</f>
        <v>5857000</v>
      </c>
      <c r="P18" s="22"/>
      <c r="Q18" s="22"/>
      <c r="R18" s="22">
        <v>2896000</v>
      </c>
      <c r="S18" s="22">
        <v>-276000</v>
      </c>
      <c r="T18" s="22">
        <f>R18+S18</f>
        <v>2620000</v>
      </c>
      <c r="U18" s="22"/>
      <c r="V18" s="22"/>
      <c r="W18" s="208">
        <f>D18+H18+L18+P18+Q18+T18+U18+V18</f>
        <v>67835000</v>
      </c>
      <c r="X18" s="208">
        <v>72585000</v>
      </c>
      <c r="Y18" s="22">
        <f>F18+J18+N18+S18</f>
        <v>-7301000</v>
      </c>
      <c r="Z18" s="87">
        <f>X18+Y18</f>
        <v>65284000</v>
      </c>
    </row>
    <row r="19" spans="1:26" ht="29.25" customHeight="1">
      <c r="A19" s="222" t="s">
        <v>193</v>
      </c>
      <c r="B19" s="74" t="s">
        <v>189</v>
      </c>
      <c r="C19" s="63">
        <v>2</v>
      </c>
      <c r="D19" s="88">
        <v>2057000</v>
      </c>
      <c r="E19" s="481">
        <v>2057000</v>
      </c>
      <c r="F19" s="481">
        <v>866000</v>
      </c>
      <c r="G19" s="479">
        <f>E19+F19</f>
        <v>2923000</v>
      </c>
      <c r="H19" s="481">
        <v>203000</v>
      </c>
      <c r="I19" s="481">
        <v>203000</v>
      </c>
      <c r="J19" s="481">
        <v>84000</v>
      </c>
      <c r="K19" s="479">
        <f>I19+J19</f>
        <v>287000</v>
      </c>
      <c r="L19" s="481"/>
      <c r="M19" s="481">
        <v>0</v>
      </c>
      <c r="N19" s="481">
        <v>46000</v>
      </c>
      <c r="O19" s="479">
        <f>L19+N19</f>
        <v>46000</v>
      </c>
      <c r="P19" s="88"/>
      <c r="Q19" s="88"/>
      <c r="R19" s="88"/>
      <c r="S19" s="88"/>
      <c r="T19" s="22">
        <f>R19+S19</f>
        <v>0</v>
      </c>
      <c r="U19" s="88"/>
      <c r="V19" s="88"/>
      <c r="W19" s="208">
        <f>D19+H19+L19+P19+Q19+T19+U19+V19</f>
        <v>2260000</v>
      </c>
      <c r="X19" s="208">
        <v>2260000</v>
      </c>
      <c r="Y19" s="479">
        <f>F19+J19+N19</f>
        <v>996000</v>
      </c>
      <c r="Z19" s="480">
        <f>X19+Y19</f>
        <v>3256000</v>
      </c>
    </row>
    <row r="20" spans="1:26" ht="24" customHeight="1" hidden="1">
      <c r="A20" s="84"/>
      <c r="B20" s="63"/>
      <c r="C20" s="63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503">
        <f>W10+W15</f>
        <v>187901000</v>
      </c>
      <c r="X20" s="469"/>
      <c r="Y20" s="88"/>
      <c r="Z20" s="89"/>
    </row>
    <row r="21" spans="1:26" ht="19.5" customHeight="1" thickBot="1">
      <c r="A21" s="85"/>
      <c r="B21" s="86" t="s">
        <v>69</v>
      </c>
      <c r="C21" s="86" t="s">
        <v>275</v>
      </c>
      <c r="D21" s="90">
        <f aca="true" t="shared" si="1" ref="D21:O21">D10+D15</f>
        <v>94753000</v>
      </c>
      <c r="E21" s="90">
        <v>108921000</v>
      </c>
      <c r="F21" s="90">
        <f t="shared" si="1"/>
        <v>-1239000</v>
      </c>
      <c r="G21" s="90">
        <f t="shared" si="1"/>
        <v>107682000</v>
      </c>
      <c r="H21" s="90">
        <f t="shared" si="1"/>
        <v>18240000</v>
      </c>
      <c r="I21" s="90">
        <v>21008000</v>
      </c>
      <c r="J21" s="90">
        <f t="shared" si="1"/>
        <v>-110000</v>
      </c>
      <c r="K21" s="90">
        <f t="shared" si="1"/>
        <v>20908000</v>
      </c>
      <c r="L21" s="90">
        <f t="shared" si="1"/>
        <v>45995000</v>
      </c>
      <c r="M21" s="90">
        <v>45995000</v>
      </c>
      <c r="N21" s="90">
        <f t="shared" si="1"/>
        <v>-6332000</v>
      </c>
      <c r="O21" s="90">
        <f t="shared" si="1"/>
        <v>39663000</v>
      </c>
      <c r="P21" s="90"/>
      <c r="Q21" s="90">
        <f>Q10+Q15</f>
        <v>7018000</v>
      </c>
      <c r="R21" s="90">
        <f>R10+R15</f>
        <v>10952000</v>
      </c>
      <c r="S21" s="90">
        <f>S10+S15</f>
        <v>-2924000</v>
      </c>
      <c r="T21" s="90">
        <f>T10+T15</f>
        <v>8028000</v>
      </c>
      <c r="U21" s="90"/>
      <c r="V21" s="90"/>
      <c r="W21" s="513"/>
      <c r="X21" s="470">
        <f>X10+X15</f>
        <v>193894000</v>
      </c>
      <c r="Y21" s="90">
        <f>Y10+Y15</f>
        <v>3262000</v>
      </c>
      <c r="Z21" s="91">
        <f>Z10+Z15</f>
        <v>197156000</v>
      </c>
    </row>
    <row r="22" spans="12:15" ht="14.25">
      <c r="L22" s="38"/>
      <c r="M22" s="38"/>
      <c r="N22" s="38"/>
      <c r="O22" s="38"/>
    </row>
  </sheetData>
  <sheetProtection/>
  <mergeCells count="45">
    <mergeCell ref="D6:G6"/>
    <mergeCell ref="O10:O11"/>
    <mergeCell ref="W20:W21"/>
    <mergeCell ref="W6:Z6"/>
    <mergeCell ref="W7:Z7"/>
    <mergeCell ref="W8:Z8"/>
    <mergeCell ref="V10:V11"/>
    <mergeCell ref="E10:E11"/>
    <mergeCell ref="I10:I11"/>
    <mergeCell ref="W1:Z1"/>
    <mergeCell ref="A4:Z4"/>
    <mergeCell ref="R6:T6"/>
    <mergeCell ref="R7:T7"/>
    <mergeCell ref="R8:T8"/>
    <mergeCell ref="P10:P11"/>
    <mergeCell ref="L10:L11"/>
    <mergeCell ref="L6:O6"/>
    <mergeCell ref="L7:O7"/>
    <mergeCell ref="X10:X11"/>
    <mergeCell ref="D8:G8"/>
    <mergeCell ref="F10:F11"/>
    <mergeCell ref="G10:G11"/>
    <mergeCell ref="J10:J11"/>
    <mergeCell ref="W10:W11"/>
    <mergeCell ref="N10:N11"/>
    <mergeCell ref="Q10:Q11"/>
    <mergeCell ref="H8:K8"/>
    <mergeCell ref="M10:M11"/>
    <mergeCell ref="C10:C11"/>
    <mergeCell ref="D10:D11"/>
    <mergeCell ref="H10:H11"/>
    <mergeCell ref="A10:A11"/>
    <mergeCell ref="K10:K11"/>
    <mergeCell ref="Y10:Y11"/>
    <mergeCell ref="R10:R11"/>
    <mergeCell ref="S10:S11"/>
    <mergeCell ref="A3:Z3"/>
    <mergeCell ref="U10:U11"/>
    <mergeCell ref="Z10:Z11"/>
    <mergeCell ref="T10:T11"/>
    <mergeCell ref="D7:G7"/>
    <mergeCell ref="H6:K6"/>
    <mergeCell ref="H7:K7"/>
    <mergeCell ref="L8:O8"/>
    <mergeCell ref="B10:B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7"/>
  <sheetViews>
    <sheetView zoomScalePageLayoutView="0" workbookViewId="0" topLeftCell="A22">
      <selection activeCell="D29" sqref="D29"/>
    </sheetView>
  </sheetViews>
  <sheetFormatPr defaultColWidth="9.140625" defaultRowHeight="15"/>
  <cols>
    <col min="1" max="1" width="12.00390625" style="0" customWidth="1"/>
    <col min="2" max="2" width="56.00390625" style="0" customWidth="1"/>
    <col min="3" max="3" width="0.13671875" style="0" customWidth="1"/>
    <col min="4" max="4" width="19.42187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9" width="13.421875" style="0" customWidth="1"/>
    <col min="10" max="10" width="11.7109375" style="0" hidden="1" customWidth="1"/>
    <col min="11" max="12" width="9.140625" style="0" hidden="1" customWidth="1"/>
    <col min="13" max="14" width="12.140625" style="0" hidden="1" customWidth="1"/>
  </cols>
  <sheetData>
    <row r="3" spans="2:14" ht="14.25"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</row>
    <row r="4" spans="2:14" ht="14.25">
      <c r="B4" s="493" t="s">
        <v>200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2:14" ht="14.25">
      <c r="B5" s="493" t="s">
        <v>201</v>
      </c>
      <c r="C5" s="493"/>
      <c r="D5" s="493"/>
      <c r="E5" s="493"/>
      <c r="F5" s="493"/>
      <c r="G5" s="493"/>
      <c r="H5" s="493"/>
      <c r="I5" s="493"/>
      <c r="J5" s="41"/>
      <c r="K5" s="41"/>
      <c r="L5" s="41"/>
      <c r="M5" s="41"/>
      <c r="N5" s="41"/>
    </row>
    <row r="6" spans="2:14" ht="14.25">
      <c r="B6" s="493" t="s">
        <v>278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7" spans="2:14" ht="1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53" t="s">
        <v>86</v>
      </c>
    </row>
    <row r="8" spans="1:14" ht="15" customHeight="1">
      <c r="A8" s="524" t="s">
        <v>131</v>
      </c>
      <c r="B8" s="518" t="s">
        <v>202</v>
      </c>
      <c r="C8" s="226" t="s">
        <v>304</v>
      </c>
      <c r="D8" s="226" t="s">
        <v>392</v>
      </c>
      <c r="E8" s="528"/>
      <c r="F8" s="522"/>
      <c r="G8" s="522"/>
      <c r="H8" s="526" t="s">
        <v>301</v>
      </c>
      <c r="I8" s="199" t="s">
        <v>305</v>
      </c>
      <c r="J8" s="511"/>
      <c r="K8" s="2"/>
      <c r="L8" s="2"/>
      <c r="M8" s="520" t="s">
        <v>73</v>
      </c>
      <c r="N8" s="520" t="s">
        <v>72</v>
      </c>
    </row>
    <row r="9" spans="1:14" ht="158.25">
      <c r="A9" s="525"/>
      <c r="B9" s="519"/>
      <c r="C9" s="227" t="s">
        <v>0</v>
      </c>
      <c r="D9" s="227" t="s">
        <v>393</v>
      </c>
      <c r="E9" s="529"/>
      <c r="F9" s="523"/>
      <c r="G9" s="523"/>
      <c r="H9" s="527"/>
      <c r="I9" s="200" t="s">
        <v>0</v>
      </c>
      <c r="J9" s="511"/>
      <c r="K9" s="2"/>
      <c r="L9" s="2"/>
      <c r="M9" s="521"/>
      <c r="N9" s="521"/>
    </row>
    <row r="10" spans="1:14" ht="14.25">
      <c r="A10" s="92" t="s">
        <v>59</v>
      </c>
      <c r="B10" s="18" t="s">
        <v>38</v>
      </c>
      <c r="C10" s="230">
        <f>C11+C12</f>
        <v>12174000</v>
      </c>
      <c r="D10" s="230">
        <v>12174000</v>
      </c>
      <c r="E10" s="62"/>
      <c r="F10" s="60"/>
      <c r="G10" s="60"/>
      <c r="H10" s="236">
        <f>H11+H12+H13+H14</f>
        <v>468000</v>
      </c>
      <c r="I10" s="81">
        <f>I11+I12+I13+I14</f>
        <v>12642000</v>
      </c>
      <c r="J10" s="75"/>
      <c r="K10" s="2"/>
      <c r="L10" s="2"/>
      <c r="M10" s="61"/>
      <c r="N10" s="61"/>
    </row>
    <row r="11" spans="1:14" ht="15" customHeight="1">
      <c r="A11" s="92" t="s">
        <v>89</v>
      </c>
      <c r="B11" s="455" t="s">
        <v>93</v>
      </c>
      <c r="C11" s="212">
        <v>12169000</v>
      </c>
      <c r="D11" s="212">
        <v>12169000</v>
      </c>
      <c r="E11" s="62"/>
      <c r="F11" s="60"/>
      <c r="G11" s="60"/>
      <c r="H11" s="237">
        <v>431000</v>
      </c>
      <c r="I11" s="58">
        <f>D11+H11</f>
        <v>12600000</v>
      </c>
      <c r="J11" s="75"/>
      <c r="K11" s="2"/>
      <c r="L11" s="2"/>
      <c r="M11" s="61"/>
      <c r="N11" s="61"/>
    </row>
    <row r="12" spans="1:12" ht="14.25">
      <c r="A12" s="451" t="s">
        <v>90</v>
      </c>
      <c r="B12" s="453" t="s">
        <v>94</v>
      </c>
      <c r="C12" s="212">
        <v>5000</v>
      </c>
      <c r="D12" s="212">
        <v>5000</v>
      </c>
      <c r="E12" s="76"/>
      <c r="F12" s="76"/>
      <c r="G12" s="76"/>
      <c r="H12" s="67">
        <v>-5000</v>
      </c>
      <c r="I12" s="58">
        <f aca="true" t="shared" si="0" ref="I12:I25">D12+H12</f>
        <v>0</v>
      </c>
      <c r="J12" s="2"/>
      <c r="K12" s="2"/>
      <c r="L12" s="2"/>
    </row>
    <row r="13" spans="1:12" ht="14.25">
      <c r="A13" s="451" t="s">
        <v>244</v>
      </c>
      <c r="B13" s="17" t="s">
        <v>345</v>
      </c>
      <c r="C13" s="212"/>
      <c r="D13" s="212"/>
      <c r="E13" s="76"/>
      <c r="F13" s="76"/>
      <c r="G13" s="76"/>
      <c r="H13" s="67">
        <v>24000</v>
      </c>
      <c r="I13" s="58">
        <f t="shared" si="0"/>
        <v>24000</v>
      </c>
      <c r="J13" s="2"/>
      <c r="K13" s="2"/>
      <c r="L13" s="2"/>
    </row>
    <row r="14" spans="1:12" ht="14.25">
      <c r="A14" s="451" t="s">
        <v>245</v>
      </c>
      <c r="B14" s="17" t="s">
        <v>346</v>
      </c>
      <c r="C14" s="212"/>
      <c r="D14" s="212"/>
      <c r="E14" s="76"/>
      <c r="F14" s="76"/>
      <c r="G14" s="76"/>
      <c r="H14" s="67">
        <v>18000</v>
      </c>
      <c r="I14" s="58">
        <f t="shared" si="0"/>
        <v>18000</v>
      </c>
      <c r="J14" s="2"/>
      <c r="K14" s="2"/>
      <c r="L14" s="2"/>
    </row>
    <row r="15" spans="1:9" ht="14.25">
      <c r="A15" s="446"/>
      <c r="B15" s="17"/>
      <c r="C15" s="235"/>
      <c r="D15" s="235"/>
      <c r="E15" s="77"/>
      <c r="F15" s="77"/>
      <c r="G15" s="77"/>
      <c r="H15" s="67"/>
      <c r="I15" s="58">
        <f t="shared" si="0"/>
        <v>0</v>
      </c>
    </row>
    <row r="16" spans="1:9" ht="14.25">
      <c r="A16" s="456" t="s">
        <v>48</v>
      </c>
      <c r="B16" s="78" t="s">
        <v>95</v>
      </c>
      <c r="C16" s="232">
        <f>C17+C18</f>
        <v>38992000</v>
      </c>
      <c r="D16" s="232">
        <v>38992000</v>
      </c>
      <c r="E16" s="79"/>
      <c r="F16" s="79"/>
      <c r="G16" s="79"/>
      <c r="H16" s="424">
        <f>H17+H18+H19</f>
        <v>1796000</v>
      </c>
      <c r="I16" s="81">
        <f t="shared" si="0"/>
        <v>40788000</v>
      </c>
    </row>
    <row r="17" spans="1:9" ht="14.25">
      <c r="A17" s="446" t="s">
        <v>97</v>
      </c>
      <c r="B17" s="453" t="s">
        <v>99</v>
      </c>
      <c r="C17" s="233">
        <v>37200000</v>
      </c>
      <c r="D17" s="233">
        <v>37200000</v>
      </c>
      <c r="E17" s="77"/>
      <c r="F17" s="77"/>
      <c r="G17" s="77"/>
      <c r="H17" s="67">
        <v>305000</v>
      </c>
      <c r="I17" s="58">
        <f t="shared" si="0"/>
        <v>37505000</v>
      </c>
    </row>
    <row r="18" spans="1:9" ht="14.25">
      <c r="A18" s="446" t="s">
        <v>341</v>
      </c>
      <c r="B18" s="453" t="s">
        <v>105</v>
      </c>
      <c r="C18" s="233">
        <v>1792000</v>
      </c>
      <c r="D18" s="233">
        <v>1792000</v>
      </c>
      <c r="E18" s="77"/>
      <c r="F18" s="77"/>
      <c r="G18" s="77"/>
      <c r="H18" s="67">
        <v>991000</v>
      </c>
      <c r="I18" s="58">
        <f t="shared" si="0"/>
        <v>2783000</v>
      </c>
    </row>
    <row r="19" spans="1:9" ht="14.25">
      <c r="A19" s="446" t="s">
        <v>342</v>
      </c>
      <c r="B19" s="17" t="s">
        <v>343</v>
      </c>
      <c r="C19" s="233"/>
      <c r="D19" s="233"/>
      <c r="E19" s="77"/>
      <c r="F19" s="77"/>
      <c r="G19" s="77"/>
      <c r="H19" s="67">
        <v>500000</v>
      </c>
      <c r="I19" s="58">
        <f t="shared" si="0"/>
        <v>500000</v>
      </c>
    </row>
    <row r="20" spans="1:9" ht="14.25">
      <c r="A20" s="446"/>
      <c r="B20" s="447"/>
      <c r="C20" s="233"/>
      <c r="D20" s="233"/>
      <c r="E20" s="77"/>
      <c r="F20" s="77"/>
      <c r="G20" s="77"/>
      <c r="H20" s="67"/>
      <c r="I20" s="58">
        <f t="shared" si="0"/>
        <v>0</v>
      </c>
    </row>
    <row r="21" spans="1:9" ht="14.25">
      <c r="A21" s="456" t="s">
        <v>49</v>
      </c>
      <c r="B21" s="78" t="s">
        <v>203</v>
      </c>
      <c r="C21" s="232">
        <v>105459000</v>
      </c>
      <c r="D21" s="232">
        <v>122395000</v>
      </c>
      <c r="E21" s="79"/>
      <c r="F21" s="79"/>
      <c r="G21" s="79"/>
      <c r="H21" s="67">
        <v>-7979000</v>
      </c>
      <c r="I21" s="58">
        <f t="shared" si="0"/>
        <v>114416000</v>
      </c>
    </row>
    <row r="22" spans="1:9" ht="14.25">
      <c r="A22" s="456"/>
      <c r="B22" s="448"/>
      <c r="C22" s="232"/>
      <c r="D22" s="232"/>
      <c r="E22" s="79"/>
      <c r="F22" s="79"/>
      <c r="G22" s="79"/>
      <c r="H22" s="67"/>
      <c r="I22" s="58">
        <f t="shared" si="0"/>
        <v>0</v>
      </c>
    </row>
    <row r="23" spans="1:9" ht="14.25">
      <c r="A23" s="456" t="s">
        <v>51</v>
      </c>
      <c r="B23" s="18" t="s">
        <v>243</v>
      </c>
      <c r="C23" s="232">
        <v>2261000</v>
      </c>
      <c r="D23" s="232">
        <v>2261000</v>
      </c>
      <c r="E23" s="79"/>
      <c r="F23" s="79"/>
      <c r="G23" s="79"/>
      <c r="H23" s="424"/>
      <c r="I23" s="58">
        <f t="shared" si="0"/>
        <v>2261000</v>
      </c>
    </row>
    <row r="24" spans="1:9" ht="14.25">
      <c r="A24" s="468"/>
      <c r="B24" s="449"/>
      <c r="C24" s="425"/>
      <c r="D24" s="425"/>
      <c r="E24" s="168"/>
      <c r="F24" s="168"/>
      <c r="G24" s="168"/>
      <c r="H24" s="426"/>
      <c r="I24" s="58">
        <f t="shared" si="0"/>
        <v>0</v>
      </c>
    </row>
    <row r="25" spans="1:9" ht="15" thickBot="1">
      <c r="A25" s="467"/>
      <c r="B25" s="454" t="s">
        <v>204</v>
      </c>
      <c r="C25" s="234">
        <f>C10+C16+C21+C23</f>
        <v>158886000</v>
      </c>
      <c r="D25" s="234">
        <v>175822000</v>
      </c>
      <c r="E25" s="82"/>
      <c r="F25" s="82"/>
      <c r="G25" s="82"/>
      <c r="H25" s="68">
        <f>H10+H16+H21+H23</f>
        <v>-5715000</v>
      </c>
      <c r="I25" s="477">
        <f t="shared" si="0"/>
        <v>170107000</v>
      </c>
    </row>
    <row r="27" spans="2:9" ht="15" thickBot="1">
      <c r="B27" s="2"/>
      <c r="C27" s="2"/>
      <c r="D27" s="2"/>
      <c r="E27" s="2"/>
      <c r="F27" s="2"/>
      <c r="G27" s="2"/>
      <c r="H27" s="2"/>
      <c r="I27" s="2"/>
    </row>
    <row r="28" spans="1:9" ht="100.5">
      <c r="A28" s="524" t="s">
        <v>131</v>
      </c>
      <c r="B28" s="518" t="s">
        <v>65</v>
      </c>
      <c r="C28" s="226" t="s">
        <v>304</v>
      </c>
      <c r="D28" s="226" t="s">
        <v>394</v>
      </c>
      <c r="E28" s="528"/>
      <c r="F28" s="522"/>
      <c r="G28" s="522"/>
      <c r="H28" s="526" t="s">
        <v>301</v>
      </c>
      <c r="I28" s="199" t="s">
        <v>305</v>
      </c>
    </row>
    <row r="29" spans="1:9" ht="158.25">
      <c r="A29" s="525"/>
      <c r="B29" s="519"/>
      <c r="C29" s="227" t="s">
        <v>0</v>
      </c>
      <c r="D29" s="227" t="s">
        <v>393</v>
      </c>
      <c r="E29" s="529"/>
      <c r="F29" s="523"/>
      <c r="G29" s="523"/>
      <c r="H29" s="527"/>
      <c r="I29" s="200" t="s">
        <v>0</v>
      </c>
    </row>
    <row r="30" spans="1:9" ht="14.25">
      <c r="A30" s="464" t="s">
        <v>59</v>
      </c>
      <c r="B30" s="18" t="s">
        <v>43</v>
      </c>
      <c r="C30" s="230">
        <f>C31+C32+C33+C35+C37+C34</f>
        <v>94703000</v>
      </c>
      <c r="D30" s="230">
        <v>108871000</v>
      </c>
      <c r="E30" s="62"/>
      <c r="F30" s="60"/>
      <c r="G30" s="60"/>
      <c r="H30" s="236">
        <f>H31+H32+H33+H34+H35+H36+H37+H38</f>
        <v>-1189000</v>
      </c>
      <c r="I30" s="81">
        <f>I31+I32+I33+I35+I37+I34+I36+I38</f>
        <v>107682000</v>
      </c>
    </row>
    <row r="31" spans="1:9" ht="14.25">
      <c r="A31" s="92" t="s">
        <v>89</v>
      </c>
      <c r="B31" s="455" t="s">
        <v>205</v>
      </c>
      <c r="C31" s="212">
        <v>88692000</v>
      </c>
      <c r="D31" s="212">
        <v>101299000</v>
      </c>
      <c r="E31" s="62"/>
      <c r="F31" s="60"/>
      <c r="G31" s="60"/>
      <c r="H31" s="237">
        <v>-5494000</v>
      </c>
      <c r="I31" s="58">
        <f>D31+H31</f>
        <v>95805000</v>
      </c>
    </row>
    <row r="32" spans="1:9" ht="14.25">
      <c r="A32" s="92" t="s">
        <v>90</v>
      </c>
      <c r="B32" s="455" t="s">
        <v>231</v>
      </c>
      <c r="C32" s="212">
        <v>2057000</v>
      </c>
      <c r="D32" s="212">
        <v>2057000</v>
      </c>
      <c r="E32" s="62"/>
      <c r="F32" s="60"/>
      <c r="G32" s="60"/>
      <c r="H32" s="237">
        <v>709000</v>
      </c>
      <c r="I32" s="58">
        <f aca="true" t="shared" si="1" ref="I32:I57">D32+H32</f>
        <v>2766000</v>
      </c>
    </row>
    <row r="33" spans="1:9" ht="14.25">
      <c r="A33" s="92" t="s">
        <v>244</v>
      </c>
      <c r="B33" s="455" t="s">
        <v>210</v>
      </c>
      <c r="C33" s="212">
        <v>1197000</v>
      </c>
      <c r="D33" s="212">
        <v>1927000</v>
      </c>
      <c r="E33" s="62"/>
      <c r="F33" s="60"/>
      <c r="G33" s="60"/>
      <c r="H33" s="237">
        <v>-349000</v>
      </c>
      <c r="I33" s="58">
        <f t="shared" si="1"/>
        <v>1578000</v>
      </c>
    </row>
    <row r="34" spans="1:9" ht="14.25">
      <c r="A34" s="92" t="s">
        <v>245</v>
      </c>
      <c r="B34" s="455" t="s">
        <v>277</v>
      </c>
      <c r="C34" s="212">
        <v>1444000</v>
      </c>
      <c r="D34" s="212">
        <v>1444000</v>
      </c>
      <c r="E34" s="62"/>
      <c r="F34" s="60"/>
      <c r="G34" s="60"/>
      <c r="H34" s="237"/>
      <c r="I34" s="58">
        <f t="shared" si="1"/>
        <v>1444000</v>
      </c>
    </row>
    <row r="35" spans="1:9" ht="14.25">
      <c r="A35" s="451" t="s">
        <v>246</v>
      </c>
      <c r="B35" s="450" t="s">
        <v>206</v>
      </c>
      <c r="C35" s="212">
        <v>1037000</v>
      </c>
      <c r="D35" s="212">
        <v>1037000</v>
      </c>
      <c r="E35" s="76"/>
      <c r="F35" s="76"/>
      <c r="G35" s="76"/>
      <c r="H35" s="93">
        <v>180000</v>
      </c>
      <c r="I35" s="58">
        <f t="shared" si="1"/>
        <v>1217000</v>
      </c>
    </row>
    <row r="36" spans="1:9" ht="14.25">
      <c r="A36" s="451" t="s">
        <v>276</v>
      </c>
      <c r="B36" s="450" t="s">
        <v>307</v>
      </c>
      <c r="C36" s="212"/>
      <c r="D36" s="212">
        <v>831000</v>
      </c>
      <c r="E36" s="76"/>
      <c r="F36" s="76"/>
      <c r="G36" s="76"/>
      <c r="H36" s="93">
        <v>1021000</v>
      </c>
      <c r="I36" s="58">
        <f t="shared" si="1"/>
        <v>1852000</v>
      </c>
    </row>
    <row r="37" spans="1:9" ht="14.25">
      <c r="A37" s="451" t="s">
        <v>306</v>
      </c>
      <c r="B37" s="450" t="s">
        <v>232</v>
      </c>
      <c r="C37" s="212">
        <v>276000</v>
      </c>
      <c r="D37" s="212">
        <v>276000</v>
      </c>
      <c r="E37" s="76"/>
      <c r="F37" s="76"/>
      <c r="G37" s="76"/>
      <c r="H37" s="93">
        <v>761000</v>
      </c>
      <c r="I37" s="58">
        <f t="shared" si="1"/>
        <v>1037000</v>
      </c>
    </row>
    <row r="38" spans="1:9" ht="14.25">
      <c r="A38" s="451" t="s">
        <v>347</v>
      </c>
      <c r="B38" s="450" t="s">
        <v>348</v>
      </c>
      <c r="C38" s="212"/>
      <c r="D38" s="212"/>
      <c r="E38" s="76"/>
      <c r="F38" s="76"/>
      <c r="G38" s="76"/>
      <c r="H38" s="93">
        <v>1983000</v>
      </c>
      <c r="I38" s="58">
        <f t="shared" si="1"/>
        <v>1983000</v>
      </c>
    </row>
    <row r="39" spans="1:9" ht="14.25">
      <c r="A39" s="451"/>
      <c r="B39" s="457"/>
      <c r="C39" s="231"/>
      <c r="D39" s="231"/>
      <c r="E39" s="76"/>
      <c r="F39" s="76"/>
      <c r="G39" s="76"/>
      <c r="H39" s="93"/>
      <c r="I39" s="58">
        <f t="shared" si="1"/>
        <v>0</v>
      </c>
    </row>
    <row r="40" spans="1:9" ht="14.25">
      <c r="A40" s="456" t="s">
        <v>48</v>
      </c>
      <c r="B40" s="78" t="s">
        <v>207</v>
      </c>
      <c r="C40" s="232">
        <f>C41</f>
        <v>18230000</v>
      </c>
      <c r="D40" s="232">
        <v>20998000</v>
      </c>
      <c r="E40" s="79"/>
      <c r="F40" s="79"/>
      <c r="G40" s="79"/>
      <c r="H40" s="238">
        <f>H41</f>
        <v>-100000</v>
      </c>
      <c r="I40" s="81">
        <f t="shared" si="1"/>
        <v>20898000</v>
      </c>
    </row>
    <row r="41" spans="1:9" ht="14.25">
      <c r="A41" s="446" t="s">
        <v>97</v>
      </c>
      <c r="B41" s="453" t="s">
        <v>208</v>
      </c>
      <c r="C41" s="233">
        <v>18230000</v>
      </c>
      <c r="D41" s="233">
        <v>20998000</v>
      </c>
      <c r="E41" s="77"/>
      <c r="F41" s="77"/>
      <c r="G41" s="77"/>
      <c r="H41" s="93">
        <v>-100000</v>
      </c>
      <c r="I41" s="58">
        <f t="shared" si="1"/>
        <v>20898000</v>
      </c>
    </row>
    <row r="42" spans="1:9" ht="14.25">
      <c r="A42" s="446"/>
      <c r="B42" s="17"/>
      <c r="C42" s="233"/>
      <c r="D42" s="233"/>
      <c r="E42" s="77"/>
      <c r="F42" s="77"/>
      <c r="G42" s="77"/>
      <c r="H42" s="93"/>
      <c r="I42" s="58">
        <f t="shared" si="1"/>
        <v>0</v>
      </c>
    </row>
    <row r="43" spans="1:15" ht="14.25">
      <c r="A43" s="456" t="s">
        <v>49</v>
      </c>
      <c r="B43" s="78" t="s">
        <v>15</v>
      </c>
      <c r="C43" s="232">
        <f>C44+C45+C46+C47+C48+C49+C50</f>
        <v>40212000</v>
      </c>
      <c r="D43" s="232">
        <v>40212000</v>
      </c>
      <c r="E43" s="79"/>
      <c r="F43" s="79"/>
      <c r="G43" s="79"/>
      <c r="H43" s="238">
        <f>H44+H45+H46+H47+H48+H49+H50</f>
        <v>-4451000</v>
      </c>
      <c r="I43" s="81">
        <f t="shared" si="1"/>
        <v>35761000</v>
      </c>
      <c r="J43" s="80"/>
      <c r="K43" s="80"/>
      <c r="L43" s="80"/>
      <c r="M43" s="80"/>
      <c r="N43" s="80"/>
      <c r="O43" s="80"/>
    </row>
    <row r="44" spans="1:15" ht="14.25">
      <c r="A44" s="446" t="s">
        <v>247</v>
      </c>
      <c r="B44" s="17" t="s">
        <v>211</v>
      </c>
      <c r="C44" s="212">
        <v>4680000</v>
      </c>
      <c r="D44" s="212">
        <v>4680000</v>
      </c>
      <c r="E44" s="79"/>
      <c r="F44" s="79"/>
      <c r="G44" s="79"/>
      <c r="H44" s="93">
        <v>-2464000</v>
      </c>
      <c r="I44" s="58">
        <f t="shared" si="1"/>
        <v>2216000</v>
      </c>
      <c r="J44" s="80"/>
      <c r="K44" s="80"/>
      <c r="L44" s="80"/>
      <c r="M44" s="80"/>
      <c r="N44" s="80"/>
      <c r="O44" s="80"/>
    </row>
    <row r="45" spans="1:15" ht="14.25">
      <c r="A45" s="446" t="s">
        <v>248</v>
      </c>
      <c r="B45" s="17" t="s">
        <v>212</v>
      </c>
      <c r="C45" s="212">
        <v>1012000</v>
      </c>
      <c r="D45" s="212">
        <v>1012000</v>
      </c>
      <c r="E45" s="79"/>
      <c r="F45" s="79"/>
      <c r="G45" s="79"/>
      <c r="H45" s="93">
        <v>-253000</v>
      </c>
      <c r="I45" s="58">
        <f t="shared" si="1"/>
        <v>759000</v>
      </c>
      <c r="J45" s="80"/>
      <c r="K45" s="80"/>
      <c r="L45" s="80"/>
      <c r="M45" s="80"/>
      <c r="N45" s="80"/>
      <c r="O45" s="80"/>
    </row>
    <row r="46" spans="1:15" ht="14.25">
      <c r="A46" s="446" t="s">
        <v>249</v>
      </c>
      <c r="B46" s="17" t="s">
        <v>233</v>
      </c>
      <c r="C46" s="212">
        <v>1547000</v>
      </c>
      <c r="D46" s="212">
        <v>1547000</v>
      </c>
      <c r="E46" s="79"/>
      <c r="F46" s="79"/>
      <c r="G46" s="79"/>
      <c r="H46" s="93">
        <v>-242000</v>
      </c>
      <c r="I46" s="58">
        <f t="shared" si="1"/>
        <v>1305000</v>
      </c>
      <c r="J46" s="80"/>
      <c r="K46" s="80"/>
      <c r="L46" s="80"/>
      <c r="M46" s="80"/>
      <c r="N46" s="80"/>
      <c r="O46" s="80"/>
    </row>
    <row r="47" spans="1:15" ht="14.25">
      <c r="A47" s="446" t="s">
        <v>250</v>
      </c>
      <c r="B47" s="17" t="s">
        <v>213</v>
      </c>
      <c r="C47" s="212">
        <v>24922000</v>
      </c>
      <c r="D47" s="212">
        <v>24922000</v>
      </c>
      <c r="E47" s="79"/>
      <c r="F47" s="79"/>
      <c r="G47" s="79"/>
      <c r="H47" s="93">
        <v>-950000</v>
      </c>
      <c r="I47" s="58">
        <f t="shared" si="1"/>
        <v>23972000</v>
      </c>
      <c r="J47" s="80"/>
      <c r="K47" s="80"/>
      <c r="L47" s="80"/>
      <c r="M47" s="80"/>
      <c r="N47" s="80"/>
      <c r="O47" s="80"/>
    </row>
    <row r="48" spans="1:15" ht="14.25">
      <c r="A48" s="446" t="s">
        <v>251</v>
      </c>
      <c r="B48" s="17" t="s">
        <v>214</v>
      </c>
      <c r="C48" s="212">
        <v>2195000</v>
      </c>
      <c r="D48" s="212">
        <v>2195000</v>
      </c>
      <c r="E48" s="79"/>
      <c r="F48" s="79"/>
      <c r="G48" s="79"/>
      <c r="H48" s="93">
        <v>261000</v>
      </c>
      <c r="I48" s="58">
        <f t="shared" si="1"/>
        <v>2456000</v>
      </c>
      <c r="J48" s="80"/>
      <c r="K48" s="80"/>
      <c r="L48" s="80"/>
      <c r="M48" s="80"/>
      <c r="N48" s="80"/>
      <c r="O48" s="80"/>
    </row>
    <row r="49" spans="1:15" ht="14.25">
      <c r="A49" s="446" t="s">
        <v>252</v>
      </c>
      <c r="B49" s="17" t="s">
        <v>215</v>
      </c>
      <c r="C49" s="212">
        <v>2221000</v>
      </c>
      <c r="D49" s="212">
        <v>2221000</v>
      </c>
      <c r="E49" s="79"/>
      <c r="F49" s="79"/>
      <c r="G49" s="79"/>
      <c r="H49" s="93">
        <v>-774000</v>
      </c>
      <c r="I49" s="58">
        <f t="shared" si="1"/>
        <v>1447000</v>
      </c>
      <c r="J49" s="80"/>
      <c r="K49" s="80"/>
      <c r="L49" s="80"/>
      <c r="M49" s="80"/>
      <c r="N49" s="80"/>
      <c r="O49" s="80"/>
    </row>
    <row r="50" spans="1:15" ht="14.25">
      <c r="A50" s="446" t="s">
        <v>253</v>
      </c>
      <c r="B50" s="17" t="s">
        <v>216</v>
      </c>
      <c r="C50" s="212">
        <v>3635000</v>
      </c>
      <c r="D50" s="212">
        <v>3635000</v>
      </c>
      <c r="E50" s="79"/>
      <c r="F50" s="79"/>
      <c r="G50" s="79"/>
      <c r="H50" s="93">
        <v>-29000</v>
      </c>
      <c r="I50" s="58">
        <f t="shared" si="1"/>
        <v>3606000</v>
      </c>
      <c r="J50" s="80"/>
      <c r="K50" s="80"/>
      <c r="L50" s="80"/>
      <c r="M50" s="80"/>
      <c r="N50" s="80"/>
      <c r="O50" s="80"/>
    </row>
    <row r="51" spans="1:15" ht="14.25">
      <c r="A51" s="465"/>
      <c r="B51" s="447"/>
      <c r="C51" s="212"/>
      <c r="D51" s="212"/>
      <c r="E51" s="168"/>
      <c r="F51" s="168"/>
      <c r="G51" s="168"/>
      <c r="H51" s="239"/>
      <c r="I51" s="58">
        <f t="shared" si="1"/>
        <v>0</v>
      </c>
      <c r="J51" s="80"/>
      <c r="K51" s="80"/>
      <c r="L51" s="80"/>
      <c r="M51" s="80"/>
      <c r="N51" s="80"/>
      <c r="O51" s="80"/>
    </row>
    <row r="52" spans="1:15" ht="14.25">
      <c r="A52" s="466" t="s">
        <v>51</v>
      </c>
      <c r="B52" s="452" t="s">
        <v>20</v>
      </c>
      <c r="C52" s="230">
        <f>C53</f>
        <v>5741000</v>
      </c>
      <c r="D52" s="230">
        <v>5741000</v>
      </c>
      <c r="E52" s="168"/>
      <c r="F52" s="168"/>
      <c r="G52" s="168"/>
      <c r="H52" s="239">
        <f>H53+H54+H55</f>
        <v>25000</v>
      </c>
      <c r="I52" s="81">
        <f t="shared" si="1"/>
        <v>5766000</v>
      </c>
      <c r="J52" s="80"/>
      <c r="K52" s="80"/>
      <c r="L52" s="80"/>
      <c r="M52" s="80"/>
      <c r="N52" s="80"/>
      <c r="O52" s="80"/>
    </row>
    <row r="53" spans="1:15" ht="14.25">
      <c r="A53" s="465" t="s">
        <v>280</v>
      </c>
      <c r="B53" s="17" t="s">
        <v>281</v>
      </c>
      <c r="C53" s="212">
        <v>5741000</v>
      </c>
      <c r="D53" s="212">
        <v>5741000</v>
      </c>
      <c r="E53" s="168"/>
      <c r="F53" s="168"/>
      <c r="G53" s="168"/>
      <c r="H53" s="423">
        <v>-2592000</v>
      </c>
      <c r="I53" s="58">
        <f t="shared" si="1"/>
        <v>3149000</v>
      </c>
      <c r="J53" s="80"/>
      <c r="K53" s="80"/>
      <c r="L53" s="80"/>
      <c r="M53" s="80"/>
      <c r="N53" s="80"/>
      <c r="O53" s="80"/>
    </row>
    <row r="54" spans="1:15" ht="14.25">
      <c r="A54" s="465" t="s">
        <v>349</v>
      </c>
      <c r="B54" s="17" t="s">
        <v>351</v>
      </c>
      <c r="C54" s="212"/>
      <c r="D54" s="212"/>
      <c r="E54" s="168"/>
      <c r="F54" s="168"/>
      <c r="G54" s="168"/>
      <c r="H54" s="423">
        <v>1391000</v>
      </c>
      <c r="I54" s="58">
        <f t="shared" si="1"/>
        <v>1391000</v>
      </c>
      <c r="J54" s="80"/>
      <c r="K54" s="80"/>
      <c r="L54" s="80"/>
      <c r="M54" s="80"/>
      <c r="N54" s="80"/>
      <c r="O54" s="80"/>
    </row>
    <row r="55" spans="1:15" ht="14.25">
      <c r="A55" s="465" t="s">
        <v>350</v>
      </c>
      <c r="B55" s="17" t="s">
        <v>352</v>
      </c>
      <c r="C55" s="212"/>
      <c r="D55" s="212"/>
      <c r="E55" s="168"/>
      <c r="F55" s="168"/>
      <c r="G55" s="168"/>
      <c r="H55" s="423">
        <v>1226000</v>
      </c>
      <c r="I55" s="58">
        <f t="shared" si="1"/>
        <v>1226000</v>
      </c>
      <c r="J55" s="80"/>
      <c r="K55" s="80"/>
      <c r="L55" s="80"/>
      <c r="M55" s="80"/>
      <c r="N55" s="80"/>
      <c r="O55" s="80"/>
    </row>
    <row r="56" spans="1:15" ht="14.25">
      <c r="A56" s="465"/>
      <c r="B56" s="447"/>
      <c r="C56" s="212"/>
      <c r="D56" s="212"/>
      <c r="E56" s="168"/>
      <c r="F56" s="168"/>
      <c r="G56" s="168"/>
      <c r="H56" s="239"/>
      <c r="I56" s="58">
        <f t="shared" si="1"/>
        <v>0</v>
      </c>
      <c r="J56" s="80"/>
      <c r="K56" s="80"/>
      <c r="L56" s="80"/>
      <c r="M56" s="80"/>
      <c r="N56" s="80"/>
      <c r="O56" s="80"/>
    </row>
    <row r="57" spans="1:9" ht="15" thickBot="1">
      <c r="A57" s="467"/>
      <c r="B57" s="454" t="s">
        <v>209</v>
      </c>
      <c r="C57" s="234">
        <f>C30+C40+C43+C52</f>
        <v>158886000</v>
      </c>
      <c r="D57" s="234">
        <v>175822000</v>
      </c>
      <c r="E57" s="82"/>
      <c r="F57" s="82"/>
      <c r="G57" s="82"/>
      <c r="H57" s="240">
        <f>H30+H40+H43+H52</f>
        <v>-5715000</v>
      </c>
      <c r="I57" s="477">
        <f t="shared" si="1"/>
        <v>170107000</v>
      </c>
    </row>
  </sheetData>
  <sheetProtection/>
  <mergeCells count="19">
    <mergeCell ref="B28:B29"/>
    <mergeCell ref="A28:A29"/>
    <mergeCell ref="A8:A9"/>
    <mergeCell ref="H8:H9"/>
    <mergeCell ref="H28:H29"/>
    <mergeCell ref="E8:E9"/>
    <mergeCell ref="G28:G29"/>
    <mergeCell ref="G8:G9"/>
    <mergeCell ref="E28:E29"/>
    <mergeCell ref="F28:F29"/>
    <mergeCell ref="B8:B9"/>
    <mergeCell ref="M8:M9"/>
    <mergeCell ref="N8:N9"/>
    <mergeCell ref="B3:N3"/>
    <mergeCell ref="B4:N4"/>
    <mergeCell ref="B6:N6"/>
    <mergeCell ref="B5:I5"/>
    <mergeCell ref="J8:J9"/>
    <mergeCell ref="F8:F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6"/>
  <sheetViews>
    <sheetView zoomScalePageLayoutView="0" workbookViewId="0" topLeftCell="B4">
      <selection activeCell="F18" sqref="F18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61.421875" style="0" customWidth="1"/>
    <col min="5" max="5" width="14.7109375" style="0" hidden="1" customWidth="1"/>
    <col min="6" max="6" width="14.7109375" style="0" customWidth="1"/>
    <col min="7" max="7" width="14.140625" style="0" customWidth="1"/>
    <col min="8" max="8" width="16.14062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2" ht="14.25">
      <c r="H2" s="109" t="s">
        <v>76</v>
      </c>
    </row>
    <row r="3" spans="2:13" ht="14.25"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2:13" ht="14.25">
      <c r="B4" s="493" t="s">
        <v>101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2:13" ht="14.25">
      <c r="B5" s="493" t="s">
        <v>282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3" ht="15" thickBot="1">
      <c r="B8" s="2"/>
      <c r="C8" s="2"/>
      <c r="D8" s="2"/>
      <c r="E8" s="2"/>
      <c r="F8" s="2"/>
      <c r="G8" s="2"/>
      <c r="H8" s="1" t="s">
        <v>262</v>
      </c>
      <c r="I8" s="2"/>
      <c r="J8" s="2"/>
      <c r="K8" s="2"/>
      <c r="M8" s="53" t="s">
        <v>86</v>
      </c>
    </row>
    <row r="9" spans="2:13" ht="15" customHeight="1">
      <c r="B9" s="142" t="s">
        <v>131</v>
      </c>
      <c r="C9" s="170"/>
      <c r="D9" s="518" t="s">
        <v>320</v>
      </c>
      <c r="E9" s="243" t="s">
        <v>304</v>
      </c>
      <c r="F9" s="228" t="s">
        <v>394</v>
      </c>
      <c r="G9" s="526" t="s">
        <v>301</v>
      </c>
      <c r="H9" s="429" t="s">
        <v>308</v>
      </c>
      <c r="I9" s="511"/>
      <c r="J9" s="2"/>
      <c r="K9" s="2"/>
      <c r="L9" s="520" t="s">
        <v>73</v>
      </c>
      <c r="M9" s="520" t="s">
        <v>72</v>
      </c>
    </row>
    <row r="10" spans="2:13" ht="14.25">
      <c r="B10" s="143"/>
      <c r="C10" s="34"/>
      <c r="D10" s="519"/>
      <c r="E10" s="244" t="s">
        <v>0</v>
      </c>
      <c r="F10" s="229" t="s">
        <v>393</v>
      </c>
      <c r="G10" s="527"/>
      <c r="H10" s="430" t="s">
        <v>0</v>
      </c>
      <c r="I10" s="511"/>
      <c r="J10" s="2"/>
      <c r="K10" s="2"/>
      <c r="L10" s="521"/>
      <c r="M10" s="521"/>
    </row>
    <row r="11" spans="2:13" ht="14.25">
      <c r="B11" s="171" t="s">
        <v>50</v>
      </c>
      <c r="C11" s="16" t="s">
        <v>2</v>
      </c>
      <c r="D11" s="71" t="s">
        <v>373</v>
      </c>
      <c r="E11" s="241">
        <v>7018000</v>
      </c>
      <c r="F11" s="246">
        <v>7018000</v>
      </c>
      <c r="G11" s="229"/>
      <c r="H11" s="476">
        <f>F11+G11</f>
        <v>7018000</v>
      </c>
      <c r="I11" s="75"/>
      <c r="J11" s="2"/>
      <c r="K11" s="2"/>
      <c r="L11" s="61"/>
      <c r="M11" s="61"/>
    </row>
    <row r="12" spans="2:13" ht="21.75" customHeight="1" thickBot="1">
      <c r="B12" s="531"/>
      <c r="C12" s="532"/>
      <c r="D12" s="172" t="s">
        <v>287</v>
      </c>
      <c r="E12" s="248">
        <v>7018000</v>
      </c>
      <c r="F12" s="245">
        <v>7018000</v>
      </c>
      <c r="G12" s="242"/>
      <c r="H12" s="432">
        <f>F12+G12</f>
        <v>7018000</v>
      </c>
      <c r="I12" s="169"/>
      <c r="J12" s="20"/>
      <c r="K12" s="20"/>
      <c r="L12" s="21"/>
      <c r="M12" s="21"/>
    </row>
    <row r="13" spans="2:11" ht="14.25">
      <c r="B13" s="6"/>
      <c r="C13" s="6"/>
      <c r="D13" s="6"/>
      <c r="E13" s="6"/>
      <c r="F13" s="6"/>
      <c r="G13" s="6"/>
      <c r="H13" s="6"/>
      <c r="I13" s="2"/>
      <c r="J13" s="2"/>
      <c r="K13" s="2"/>
    </row>
    <row r="16" spans="2:8" ht="15" thickBot="1">
      <c r="B16" s="2"/>
      <c r="C16" s="2"/>
      <c r="D16" s="2"/>
      <c r="E16" s="2"/>
      <c r="F16" s="2"/>
      <c r="G16" s="2"/>
      <c r="H16" s="1" t="s">
        <v>262</v>
      </c>
    </row>
    <row r="17" spans="2:8" ht="14.25">
      <c r="B17" s="142" t="s">
        <v>131</v>
      </c>
      <c r="C17" s="170"/>
      <c r="D17" s="518" t="s">
        <v>321</v>
      </c>
      <c r="E17" s="243" t="s">
        <v>304</v>
      </c>
      <c r="F17" s="243" t="s">
        <v>394</v>
      </c>
      <c r="G17" s="526" t="s">
        <v>301</v>
      </c>
      <c r="H17" s="429" t="s">
        <v>308</v>
      </c>
    </row>
    <row r="18" spans="2:8" ht="14.25">
      <c r="B18" s="143"/>
      <c r="C18" s="34"/>
      <c r="D18" s="519"/>
      <c r="E18" s="244" t="s">
        <v>0</v>
      </c>
      <c r="F18" s="244" t="s">
        <v>393</v>
      </c>
      <c r="G18" s="527"/>
      <c r="H18" s="430" t="s">
        <v>0</v>
      </c>
    </row>
    <row r="19" spans="2:8" ht="14.25">
      <c r="B19" s="171" t="s">
        <v>50</v>
      </c>
      <c r="C19" s="16" t="s">
        <v>2</v>
      </c>
      <c r="D19" s="71" t="s">
        <v>283</v>
      </c>
      <c r="E19" s="212">
        <v>78288000</v>
      </c>
      <c r="F19" s="427">
        <v>78288000</v>
      </c>
      <c r="G19" s="247">
        <v>1595000</v>
      </c>
      <c r="H19" s="431">
        <f>F19+G19</f>
        <v>79883000</v>
      </c>
    </row>
    <row r="20" spans="2:8" ht="14.25">
      <c r="B20" s="173"/>
      <c r="C20" s="16" t="s">
        <v>3</v>
      </c>
      <c r="D20" s="92" t="s">
        <v>325</v>
      </c>
      <c r="E20" s="212"/>
      <c r="F20" s="427">
        <v>16062000</v>
      </c>
      <c r="G20" s="247">
        <v>-582000</v>
      </c>
      <c r="H20" s="431">
        <f aca="true" t="shared" si="0" ref="H20:H26">F20+G20</f>
        <v>15480000</v>
      </c>
    </row>
    <row r="21" spans="2:8" ht="14.25">
      <c r="B21" s="173"/>
      <c r="C21" s="16" t="s">
        <v>5</v>
      </c>
      <c r="D21" s="92" t="s">
        <v>324</v>
      </c>
      <c r="E21" s="212"/>
      <c r="F21" s="427">
        <v>1190000</v>
      </c>
      <c r="G21" s="247"/>
      <c r="H21" s="431">
        <f t="shared" si="0"/>
        <v>1190000</v>
      </c>
    </row>
    <row r="22" spans="2:8" ht="14.25">
      <c r="B22" s="173"/>
      <c r="C22" s="16" t="s">
        <v>6</v>
      </c>
      <c r="D22" s="92" t="s">
        <v>284</v>
      </c>
      <c r="E22" s="212">
        <v>32486000</v>
      </c>
      <c r="F22" s="427">
        <v>32170000</v>
      </c>
      <c r="G22" s="247"/>
      <c r="H22" s="431">
        <f t="shared" si="0"/>
        <v>32170000</v>
      </c>
    </row>
    <row r="23" spans="2:8" ht="14.25">
      <c r="B23" s="173"/>
      <c r="C23" s="16" t="s">
        <v>16</v>
      </c>
      <c r="D23" s="92" t="s">
        <v>285</v>
      </c>
      <c r="E23" s="212">
        <v>37200000</v>
      </c>
      <c r="F23" s="427">
        <v>37200000</v>
      </c>
      <c r="G23" s="247">
        <v>305000</v>
      </c>
      <c r="H23" s="431">
        <f t="shared" si="0"/>
        <v>37505000</v>
      </c>
    </row>
    <row r="24" spans="2:8" ht="14.25">
      <c r="B24" s="173"/>
      <c r="C24" s="16" t="s">
        <v>9</v>
      </c>
      <c r="D24" s="92" t="s">
        <v>105</v>
      </c>
      <c r="E24" s="212">
        <v>1792000</v>
      </c>
      <c r="F24" s="427">
        <v>1792000</v>
      </c>
      <c r="G24" s="247">
        <v>991000</v>
      </c>
      <c r="H24" s="431">
        <f t="shared" si="0"/>
        <v>2783000</v>
      </c>
    </row>
    <row r="25" spans="2:8" ht="14.25">
      <c r="B25" s="173"/>
      <c r="C25" s="16" t="s">
        <v>9</v>
      </c>
      <c r="D25" s="92" t="s">
        <v>343</v>
      </c>
      <c r="E25" s="212"/>
      <c r="F25" s="427"/>
      <c r="G25" s="247">
        <v>500000</v>
      </c>
      <c r="H25" s="431">
        <f t="shared" si="0"/>
        <v>500000</v>
      </c>
    </row>
    <row r="26" spans="2:8" ht="18.75" customHeight="1" thickBot="1">
      <c r="B26" s="174" t="s">
        <v>35</v>
      </c>
      <c r="C26" s="175"/>
      <c r="D26" s="172" t="s">
        <v>286</v>
      </c>
      <c r="E26" s="248">
        <f>SUM(E19:E25)</f>
        <v>149766000</v>
      </c>
      <c r="F26" s="428">
        <f>SUM(F19:F25)</f>
        <v>166702000</v>
      </c>
      <c r="G26" s="110">
        <f>SUM(G19:G25)</f>
        <v>2809000</v>
      </c>
      <c r="H26" s="432">
        <f t="shared" si="0"/>
        <v>169511000</v>
      </c>
    </row>
  </sheetData>
  <sheetProtection/>
  <mergeCells count="11">
    <mergeCell ref="D9:D10"/>
    <mergeCell ref="L9:L10"/>
    <mergeCell ref="M9:M10"/>
    <mergeCell ref="D17:D18"/>
    <mergeCell ref="G17:G18"/>
    <mergeCell ref="B3:M3"/>
    <mergeCell ref="B4:M4"/>
    <mergeCell ref="B5:M5"/>
    <mergeCell ref="B12:C12"/>
    <mergeCell ref="G9:G10"/>
    <mergeCell ref="I9:I10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7"/>
  <sheetViews>
    <sheetView workbookViewId="0" topLeftCell="A1">
      <selection activeCell="H6" sqref="H6"/>
    </sheetView>
  </sheetViews>
  <sheetFormatPr defaultColWidth="9.140625" defaultRowHeight="15"/>
  <cols>
    <col min="2" max="2" width="9.28125" style="0" customWidth="1"/>
    <col min="3" max="3" width="41.421875" style="0" customWidth="1"/>
    <col min="4" max="4" width="44.00390625" style="0" customWidth="1"/>
    <col min="5" max="5" width="0.13671875" style="0" customWidth="1"/>
    <col min="6" max="6" width="12.421875" style="0" customWidth="1"/>
    <col min="7" max="7" width="14.7109375" style="0" customWidth="1"/>
    <col min="8" max="8" width="16.421875" style="0" customWidth="1"/>
  </cols>
  <sheetData>
    <row r="1" spans="2:8" ht="15">
      <c r="B1" s="190"/>
      <c r="C1" s="190"/>
      <c r="D1" s="190"/>
      <c r="E1" s="190"/>
      <c r="F1" s="190"/>
      <c r="G1" s="190"/>
      <c r="H1" s="192" t="s">
        <v>330</v>
      </c>
    </row>
    <row r="2" spans="2:8" ht="15">
      <c r="B2" s="190"/>
      <c r="C2" s="190"/>
      <c r="D2" s="190"/>
      <c r="E2" s="190"/>
      <c r="F2" s="190"/>
      <c r="G2" s="190"/>
      <c r="H2" s="190"/>
    </row>
    <row r="3" spans="2:8" ht="15">
      <c r="B3" s="533" t="s">
        <v>101</v>
      </c>
      <c r="C3" s="533"/>
      <c r="D3" s="533"/>
      <c r="E3" s="533"/>
      <c r="F3" s="533"/>
      <c r="G3" s="533"/>
      <c r="H3" s="533"/>
    </row>
    <row r="4" spans="2:8" ht="15">
      <c r="B4" s="533" t="s">
        <v>293</v>
      </c>
      <c r="C4" s="533"/>
      <c r="D4" s="533"/>
      <c r="E4" s="533"/>
      <c r="F4" s="533"/>
      <c r="G4" s="533"/>
      <c r="H4" s="533"/>
    </row>
    <row r="5" spans="2:8" ht="15.75" thickBot="1">
      <c r="B5" s="190"/>
      <c r="C5" s="190"/>
      <c r="D5" s="190"/>
      <c r="E5" s="190"/>
      <c r="F5" s="190"/>
      <c r="G5" s="190"/>
      <c r="H5" s="192" t="s">
        <v>262</v>
      </c>
    </row>
    <row r="6" spans="2:8" ht="60.75" customHeight="1">
      <c r="B6" s="460" t="s">
        <v>299</v>
      </c>
      <c r="C6" s="193" t="s">
        <v>294</v>
      </c>
      <c r="D6" s="193" t="s">
        <v>33</v>
      </c>
      <c r="E6" s="433" t="s">
        <v>88</v>
      </c>
      <c r="F6" s="433" t="s">
        <v>395</v>
      </c>
      <c r="G6" s="434" t="s">
        <v>301</v>
      </c>
      <c r="H6" s="478" t="s">
        <v>72</v>
      </c>
    </row>
    <row r="7" spans="2:8" ht="15.75" customHeight="1">
      <c r="B7" s="442" t="s">
        <v>356</v>
      </c>
      <c r="C7" s="443" t="s">
        <v>360</v>
      </c>
      <c r="D7" s="444" t="s">
        <v>371</v>
      </c>
      <c r="E7" s="439"/>
      <c r="F7" s="439"/>
      <c r="G7" s="445">
        <v>9000</v>
      </c>
      <c r="H7" s="459">
        <f>G7+F7</f>
        <v>9000</v>
      </c>
    </row>
    <row r="8" spans="2:8" ht="15.75" customHeight="1">
      <c r="B8" s="437"/>
      <c r="C8" s="438"/>
      <c r="D8" s="438"/>
      <c r="E8" s="439"/>
      <c r="F8" s="439"/>
      <c r="G8" s="440"/>
      <c r="H8" s="441"/>
    </row>
    <row r="9" spans="2:8" ht="16.5" customHeight="1">
      <c r="B9" s="195" t="s">
        <v>357</v>
      </c>
      <c r="C9" s="198" t="s">
        <v>295</v>
      </c>
      <c r="D9" s="191" t="s">
        <v>362</v>
      </c>
      <c r="E9" s="435">
        <v>1545000</v>
      </c>
      <c r="F9" s="435">
        <v>1545000</v>
      </c>
      <c r="G9" s="435">
        <v>782000</v>
      </c>
      <c r="H9" s="119">
        <f>F9+G9</f>
        <v>2327000</v>
      </c>
    </row>
    <row r="10" spans="2:8" ht="15">
      <c r="B10" s="195"/>
      <c r="C10" s="198"/>
      <c r="D10" s="191" t="s">
        <v>296</v>
      </c>
      <c r="E10" s="435">
        <v>1300000</v>
      </c>
      <c r="F10" s="435">
        <v>1300000</v>
      </c>
      <c r="G10" s="435">
        <v>-670000</v>
      </c>
      <c r="H10" s="119">
        <f aca="true" t="shared" si="0" ref="H10:H26">F10+G10</f>
        <v>630000</v>
      </c>
    </row>
    <row r="11" spans="2:8" ht="15">
      <c r="B11" s="195"/>
      <c r="C11" s="198"/>
      <c r="D11" s="191" t="s">
        <v>355</v>
      </c>
      <c r="E11" s="435"/>
      <c r="F11" s="435"/>
      <c r="G11" s="435">
        <v>180000</v>
      </c>
      <c r="H11" s="119">
        <f t="shared" si="0"/>
        <v>180000</v>
      </c>
    </row>
    <row r="12" spans="2:8" ht="15">
      <c r="B12" s="195"/>
      <c r="C12" s="198"/>
      <c r="D12" s="191"/>
      <c r="E12" s="435"/>
      <c r="F12" s="435"/>
      <c r="G12" s="435"/>
      <c r="H12" s="119">
        <f t="shared" si="0"/>
        <v>0</v>
      </c>
    </row>
    <row r="13" spans="2:8" ht="15">
      <c r="B13" s="195" t="s">
        <v>358</v>
      </c>
      <c r="C13" s="198" t="s">
        <v>128</v>
      </c>
      <c r="D13" s="191" t="s">
        <v>296</v>
      </c>
      <c r="E13" s="435">
        <v>1300000</v>
      </c>
      <c r="F13" s="435">
        <v>1300000</v>
      </c>
      <c r="G13" s="435">
        <v>-539000</v>
      </c>
      <c r="H13" s="119">
        <f t="shared" si="0"/>
        <v>761000</v>
      </c>
    </row>
    <row r="14" spans="2:8" ht="15">
      <c r="B14" s="195"/>
      <c r="C14" s="198"/>
      <c r="D14" s="191" t="s">
        <v>297</v>
      </c>
      <c r="E14" s="435">
        <v>310000</v>
      </c>
      <c r="F14" s="435">
        <v>310000</v>
      </c>
      <c r="G14" s="435">
        <v>-28000</v>
      </c>
      <c r="H14" s="119">
        <f t="shared" si="0"/>
        <v>282000</v>
      </c>
    </row>
    <row r="15" spans="2:8" ht="15">
      <c r="B15" s="195"/>
      <c r="C15" s="198"/>
      <c r="D15" s="191" t="s">
        <v>298</v>
      </c>
      <c r="E15" s="435">
        <v>1286000</v>
      </c>
      <c r="F15" s="435">
        <v>1286000</v>
      </c>
      <c r="G15" s="435">
        <v>-230000</v>
      </c>
      <c r="H15" s="119">
        <f t="shared" si="0"/>
        <v>1056000</v>
      </c>
    </row>
    <row r="16" spans="2:8" ht="15">
      <c r="B16" s="195"/>
      <c r="C16" s="198"/>
      <c r="D16" s="191" t="s">
        <v>363</v>
      </c>
      <c r="E16" s="435"/>
      <c r="F16" s="435"/>
      <c r="G16" s="435">
        <v>521000</v>
      </c>
      <c r="H16" s="119">
        <f t="shared" si="0"/>
        <v>521000</v>
      </c>
    </row>
    <row r="17" spans="2:8" ht="15">
      <c r="B17" s="195"/>
      <c r="C17" s="198"/>
      <c r="D17" s="458" t="s">
        <v>372</v>
      </c>
      <c r="E17" s="435"/>
      <c r="F17" s="435"/>
      <c r="G17" s="435"/>
      <c r="H17" s="119"/>
    </row>
    <row r="18" spans="2:8" ht="15">
      <c r="B18" s="195"/>
      <c r="C18" s="198" t="s">
        <v>364</v>
      </c>
      <c r="D18" s="458"/>
      <c r="E18" s="461">
        <f>SUM(E7:E17)</f>
        <v>5741000</v>
      </c>
      <c r="F18" s="461">
        <f>SUM(F7:F17)</f>
        <v>5741000</v>
      </c>
      <c r="G18" s="461">
        <f>SUM(G7:G17)</f>
        <v>25000</v>
      </c>
      <c r="H18" s="462">
        <f>SUM(H7:H17)</f>
        <v>5766000</v>
      </c>
    </row>
    <row r="19" spans="2:8" ht="15">
      <c r="B19" s="195"/>
      <c r="C19" s="198"/>
      <c r="D19" s="191"/>
      <c r="E19" s="435"/>
      <c r="F19" s="435"/>
      <c r="G19" s="435"/>
      <c r="H19" s="119">
        <f t="shared" si="0"/>
        <v>0</v>
      </c>
    </row>
    <row r="20" spans="2:8" ht="15">
      <c r="B20" s="195" t="s">
        <v>359</v>
      </c>
      <c r="C20" s="198" t="s">
        <v>353</v>
      </c>
      <c r="D20" s="191" t="s">
        <v>367</v>
      </c>
      <c r="E20" s="435">
        <v>800000</v>
      </c>
      <c r="F20" s="435">
        <v>800000</v>
      </c>
      <c r="G20" s="435">
        <v>387000</v>
      </c>
      <c r="H20" s="119">
        <f t="shared" si="0"/>
        <v>1187000</v>
      </c>
    </row>
    <row r="21" spans="2:8" ht="15">
      <c r="B21" s="196"/>
      <c r="C21" s="198" t="s">
        <v>354</v>
      </c>
      <c r="D21" s="191" t="s">
        <v>368</v>
      </c>
      <c r="E21" s="435">
        <v>1400000</v>
      </c>
      <c r="F21" s="435">
        <v>1400000</v>
      </c>
      <c r="G21" s="435">
        <v>-500000</v>
      </c>
      <c r="H21" s="119">
        <f t="shared" si="0"/>
        <v>900000</v>
      </c>
    </row>
    <row r="22" spans="2:8" ht="15">
      <c r="B22" s="196"/>
      <c r="C22" s="191"/>
      <c r="D22" s="191" t="s">
        <v>369</v>
      </c>
      <c r="E22" s="435">
        <v>800000</v>
      </c>
      <c r="F22" s="435">
        <v>800000</v>
      </c>
      <c r="G22" s="435">
        <v>-800000</v>
      </c>
      <c r="H22" s="119">
        <f t="shared" si="0"/>
        <v>0</v>
      </c>
    </row>
    <row r="23" spans="2:8" ht="15">
      <c r="B23" s="196"/>
      <c r="C23" s="191"/>
      <c r="D23" s="191" t="s">
        <v>370</v>
      </c>
      <c r="E23" s="435">
        <v>2211000</v>
      </c>
      <c r="F23" s="435">
        <v>2211000</v>
      </c>
      <c r="G23" s="435">
        <v>-2211000</v>
      </c>
      <c r="H23" s="119">
        <f t="shared" si="0"/>
        <v>0</v>
      </c>
    </row>
    <row r="24" spans="2:8" ht="15">
      <c r="B24" s="196"/>
      <c r="C24" s="191"/>
      <c r="D24" s="191" t="s">
        <v>355</v>
      </c>
      <c r="E24" s="435"/>
      <c r="F24" s="435"/>
      <c r="G24" s="435">
        <v>175000</v>
      </c>
      <c r="H24" s="119">
        <f t="shared" si="0"/>
        <v>175000</v>
      </c>
    </row>
    <row r="25" spans="2:8" ht="15">
      <c r="B25" s="196"/>
      <c r="C25" s="198" t="s">
        <v>365</v>
      </c>
      <c r="D25" s="191"/>
      <c r="E25" s="461">
        <f>SUM(E20:E24)</f>
        <v>5211000</v>
      </c>
      <c r="F25" s="461">
        <f>SUM(F20:F24)</f>
        <v>5211000</v>
      </c>
      <c r="G25" s="461">
        <f>SUM(G20:G24)</f>
        <v>-2949000</v>
      </c>
      <c r="H25" s="462">
        <f>SUM(H20:H24)</f>
        <v>2262000</v>
      </c>
    </row>
    <row r="26" spans="2:8" ht="15">
      <c r="B26" s="196"/>
      <c r="C26" s="191"/>
      <c r="D26" s="191"/>
      <c r="E26" s="435"/>
      <c r="F26" s="435"/>
      <c r="G26" s="435"/>
      <c r="H26" s="119">
        <f t="shared" si="0"/>
        <v>0</v>
      </c>
    </row>
    <row r="27" spans="2:8" ht="15.75" thickBot="1">
      <c r="B27" s="197"/>
      <c r="C27" s="194" t="s">
        <v>366</v>
      </c>
      <c r="D27" s="194"/>
      <c r="E27" s="436">
        <f>E18+E25</f>
        <v>10952000</v>
      </c>
      <c r="F27" s="436">
        <f>F18+F25</f>
        <v>10952000</v>
      </c>
      <c r="G27" s="436">
        <f>G18+G25</f>
        <v>-2924000</v>
      </c>
      <c r="H27" s="463">
        <f>H18+H25</f>
        <v>8028000</v>
      </c>
    </row>
  </sheetData>
  <sheetProtection/>
  <mergeCells count="2">
    <mergeCell ref="B4:H4"/>
    <mergeCell ref="B3:H3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35" sqref="E35"/>
    </sheetView>
  </sheetViews>
  <sheetFormatPr defaultColWidth="9.140625" defaultRowHeight="15"/>
  <cols>
    <col min="1" max="1" width="5.8515625" style="0" customWidth="1"/>
    <col min="2" max="2" width="58.28125" style="0" customWidth="1"/>
    <col min="3" max="3" width="0.13671875" style="0" customWidth="1"/>
    <col min="4" max="4" width="17.7109375" style="0" customWidth="1"/>
    <col min="5" max="5" width="16.8515625" style="0" customWidth="1"/>
    <col min="6" max="6" width="16.421875" style="0" customWidth="1"/>
    <col min="7" max="7" width="5.57421875" style="0" customWidth="1"/>
    <col min="8" max="8" width="6.00390625" style="0" customWidth="1"/>
    <col min="9" max="9" width="11.28125" style="0" customWidth="1"/>
    <col min="10" max="10" width="11.140625" style="0" customWidth="1"/>
  </cols>
  <sheetData>
    <row r="1" spans="2:7" ht="14.25">
      <c r="B1" s="484"/>
      <c r="C1" s="536"/>
      <c r="D1" s="471"/>
      <c r="F1" s="1" t="s">
        <v>129</v>
      </c>
      <c r="G1" s="303"/>
    </row>
    <row r="2" spans="1:10" ht="14.25">
      <c r="A2" s="493" t="s">
        <v>101</v>
      </c>
      <c r="B2" s="496"/>
      <c r="C2" s="496"/>
      <c r="D2" s="496"/>
      <c r="E2" s="496"/>
      <c r="F2" s="496"/>
      <c r="G2" s="496"/>
      <c r="H2" s="15"/>
      <c r="I2" s="15"/>
      <c r="J2" s="15"/>
    </row>
    <row r="3" spans="1:10" ht="14.25">
      <c r="A3" s="493" t="s">
        <v>288</v>
      </c>
      <c r="B3" s="493"/>
      <c r="C3" s="493"/>
      <c r="D3" s="493"/>
      <c r="E3" s="493"/>
      <c r="F3" s="493"/>
      <c r="G3" s="493"/>
      <c r="H3" s="27"/>
      <c r="I3" s="27"/>
      <c r="J3" s="27"/>
    </row>
    <row r="4" spans="1:8" ht="14.25">
      <c r="A4" s="2"/>
      <c r="B4" s="2"/>
      <c r="C4" s="2"/>
      <c r="D4" s="2"/>
      <c r="E4" s="2"/>
      <c r="F4" s="1"/>
      <c r="G4" s="2"/>
      <c r="H4" s="2"/>
    </row>
    <row r="5" spans="1:8" ht="14.25">
      <c r="A5" s="493" t="s">
        <v>36</v>
      </c>
      <c r="B5" s="493"/>
      <c r="C5" s="493"/>
      <c r="D5" s="493"/>
      <c r="E5" s="493"/>
      <c r="F5" s="493"/>
      <c r="G5" s="2"/>
      <c r="H5" s="2"/>
    </row>
    <row r="6" spans="1:6" ht="15" thickBot="1">
      <c r="A6" s="488" t="s">
        <v>261</v>
      </c>
      <c r="B6" s="488"/>
      <c r="C6" s="488"/>
      <c r="D6" s="488"/>
      <c r="E6" s="488"/>
      <c r="F6" s="488"/>
    </row>
    <row r="7" spans="1:6" ht="47.25" customHeight="1">
      <c r="A7" s="69" t="s">
        <v>131</v>
      </c>
      <c r="B7" s="72" t="s">
        <v>33</v>
      </c>
      <c r="C7" s="255" t="s">
        <v>88</v>
      </c>
      <c r="D7" s="255" t="s">
        <v>384</v>
      </c>
      <c r="E7" s="254" t="s">
        <v>301</v>
      </c>
      <c r="F7" s="256" t="s">
        <v>72</v>
      </c>
    </row>
    <row r="8" spans="1:6" ht="14.25">
      <c r="A8" s="48" t="s">
        <v>2</v>
      </c>
      <c r="B8" s="4" t="s">
        <v>38</v>
      </c>
      <c r="C8" s="205">
        <v>12861000</v>
      </c>
      <c r="D8" s="205">
        <v>12861000</v>
      </c>
      <c r="E8" s="22">
        <v>453000</v>
      </c>
      <c r="F8" s="42">
        <f>C8+E8</f>
        <v>13314000</v>
      </c>
    </row>
    <row r="9" spans="1:6" ht="14.25">
      <c r="A9" s="48" t="s">
        <v>3</v>
      </c>
      <c r="B9" s="4" t="s">
        <v>309</v>
      </c>
      <c r="C9" s="205">
        <v>149766000</v>
      </c>
      <c r="D9" s="205">
        <v>166702000</v>
      </c>
      <c r="E9" s="22">
        <v>2809000</v>
      </c>
      <c r="F9" s="42">
        <f>D9+E9</f>
        <v>169511000</v>
      </c>
    </row>
    <row r="10" spans="1:6" ht="14.25">
      <c r="A10" s="48" t="s">
        <v>5</v>
      </c>
      <c r="B10" s="4" t="s">
        <v>40</v>
      </c>
      <c r="C10" s="205"/>
      <c r="D10" s="205"/>
      <c r="E10" s="23"/>
      <c r="F10" s="42">
        <f aca="true" t="shared" si="0" ref="F10:F17">D10+E10</f>
        <v>0</v>
      </c>
    </row>
    <row r="11" spans="1:6" ht="14.25">
      <c r="A11" s="48" t="s">
        <v>6</v>
      </c>
      <c r="B11" s="4" t="s">
        <v>106</v>
      </c>
      <c r="C11" s="205"/>
      <c r="D11" s="205"/>
      <c r="E11" s="23"/>
      <c r="F11" s="42">
        <f t="shared" si="0"/>
        <v>0</v>
      </c>
    </row>
    <row r="12" spans="1:6" ht="14.25" hidden="1">
      <c r="A12" s="48" t="s">
        <v>16</v>
      </c>
      <c r="B12" s="4"/>
      <c r="C12" s="205"/>
      <c r="D12" s="205"/>
      <c r="E12" s="23"/>
      <c r="F12" s="42">
        <f t="shared" si="0"/>
        <v>0</v>
      </c>
    </row>
    <row r="13" spans="1:6" ht="14.25">
      <c r="A13" s="537" t="s">
        <v>71</v>
      </c>
      <c r="B13" s="538"/>
      <c r="C13" s="204">
        <f>C8+C9+C10+C11</f>
        <v>162627000</v>
      </c>
      <c r="D13" s="204">
        <f>SUM(D8:D12)</f>
        <v>179563000</v>
      </c>
      <c r="E13" s="23">
        <f>SUM(E8:E12)</f>
        <v>3262000</v>
      </c>
      <c r="F13" s="36">
        <f t="shared" si="0"/>
        <v>182825000</v>
      </c>
    </row>
    <row r="14" spans="1:6" ht="14.25" hidden="1">
      <c r="A14" s="49" t="s">
        <v>18</v>
      </c>
      <c r="B14" s="4"/>
      <c r="C14" s="205"/>
      <c r="D14" s="205"/>
      <c r="E14" s="23"/>
      <c r="F14" s="42">
        <f t="shared" si="0"/>
        <v>0</v>
      </c>
    </row>
    <row r="15" spans="1:6" ht="14.25">
      <c r="A15" s="49" t="s">
        <v>16</v>
      </c>
      <c r="B15" s="5" t="s">
        <v>134</v>
      </c>
      <c r="C15" s="204"/>
      <c r="D15" s="204"/>
      <c r="E15" s="23"/>
      <c r="F15" s="42">
        <f t="shared" si="0"/>
        <v>0</v>
      </c>
    </row>
    <row r="16" spans="1:6" ht="14.25">
      <c r="A16" s="49" t="s">
        <v>9</v>
      </c>
      <c r="B16" s="5" t="s">
        <v>243</v>
      </c>
      <c r="C16" s="204">
        <f>bevételek!F44</f>
        <v>14331000</v>
      </c>
      <c r="D16" s="204">
        <v>14331000</v>
      </c>
      <c r="E16" s="23"/>
      <c r="F16" s="42">
        <f t="shared" si="0"/>
        <v>14331000</v>
      </c>
    </row>
    <row r="17" spans="1:6" ht="15" thickBot="1">
      <c r="A17" s="534" t="s">
        <v>41</v>
      </c>
      <c r="B17" s="535"/>
      <c r="C17" s="249">
        <f>C13+C16</f>
        <v>176958000</v>
      </c>
      <c r="D17" s="249">
        <f>D13+D16</f>
        <v>193894000</v>
      </c>
      <c r="E17" s="245">
        <f>E13+E15+E16</f>
        <v>3262000</v>
      </c>
      <c r="F17" s="37">
        <f t="shared" si="0"/>
        <v>197156000</v>
      </c>
    </row>
    <row r="18" ht="14.25">
      <c r="A18" s="3"/>
    </row>
    <row r="19" ht="14.25" hidden="1">
      <c r="A19" s="3"/>
    </row>
    <row r="20" ht="14.25" hidden="1">
      <c r="A20" s="3"/>
    </row>
    <row r="21" spans="1:6" ht="16.5" customHeight="1">
      <c r="A21" s="487" t="s">
        <v>37</v>
      </c>
      <c r="B21" s="487"/>
      <c r="C21" s="487"/>
      <c r="D21" s="487"/>
      <c r="E21" s="487"/>
      <c r="F21" s="487"/>
    </row>
    <row r="22" spans="1:8" ht="16.5" customHeight="1" thickBot="1">
      <c r="A22" s="488"/>
      <c r="B22" s="488"/>
      <c r="C22" s="488"/>
      <c r="D22" s="107"/>
      <c r="E22" s="14"/>
      <c r="F22" s="107" t="s">
        <v>261</v>
      </c>
      <c r="G22" s="107"/>
      <c r="H22" s="107"/>
    </row>
    <row r="23" spans="1:6" ht="44.25" customHeight="1">
      <c r="A23" s="70" t="s">
        <v>131</v>
      </c>
      <c r="B23" s="73" t="s">
        <v>33</v>
      </c>
      <c r="C23" s="255" t="s">
        <v>88</v>
      </c>
      <c r="D23" s="255" t="s">
        <v>396</v>
      </c>
      <c r="E23" s="254" t="s">
        <v>301</v>
      </c>
      <c r="F23" s="256" t="s">
        <v>72</v>
      </c>
    </row>
    <row r="24" spans="1:6" ht="14.25">
      <c r="A24" s="49" t="s">
        <v>42</v>
      </c>
      <c r="B24" s="17" t="s">
        <v>43</v>
      </c>
      <c r="C24" s="250">
        <v>94753000</v>
      </c>
      <c r="D24" s="250">
        <v>108921000</v>
      </c>
      <c r="E24" s="257">
        <v>-1239000</v>
      </c>
      <c r="F24" s="36">
        <f>D24+E24</f>
        <v>107682000</v>
      </c>
    </row>
    <row r="25" spans="1:6" ht="14.25">
      <c r="A25" s="49" t="s">
        <v>3</v>
      </c>
      <c r="B25" s="17" t="s">
        <v>63</v>
      </c>
      <c r="C25" s="250">
        <v>18240000</v>
      </c>
      <c r="D25" s="250">
        <v>21008000</v>
      </c>
      <c r="E25" s="257">
        <v>-110000</v>
      </c>
      <c r="F25" s="36">
        <f aca="true" t="shared" si="1" ref="F25:F34">D25+E25</f>
        <v>20898000</v>
      </c>
    </row>
    <row r="26" spans="1:6" ht="14.25">
      <c r="A26" s="49" t="s">
        <v>5</v>
      </c>
      <c r="B26" s="17" t="s">
        <v>15</v>
      </c>
      <c r="C26" s="250">
        <v>45995000</v>
      </c>
      <c r="D26" s="250">
        <v>45995000</v>
      </c>
      <c r="E26" s="257">
        <v>-6332000</v>
      </c>
      <c r="F26" s="36">
        <f t="shared" si="1"/>
        <v>39663000</v>
      </c>
    </row>
    <row r="27" spans="1:6" ht="14.25">
      <c r="A27" s="49" t="s">
        <v>6</v>
      </c>
      <c r="B27" s="17" t="s">
        <v>44</v>
      </c>
      <c r="C27" s="250"/>
      <c r="D27" s="250"/>
      <c r="E27" s="257"/>
      <c r="F27" s="36">
        <f t="shared" si="1"/>
        <v>0</v>
      </c>
    </row>
    <row r="28" spans="1:6" ht="14.25">
      <c r="A28" s="49" t="s">
        <v>16</v>
      </c>
      <c r="B28" s="17" t="s">
        <v>132</v>
      </c>
      <c r="C28" s="250">
        <f>kiadások!F20</f>
        <v>7018000</v>
      </c>
      <c r="D28" s="250">
        <v>7018000</v>
      </c>
      <c r="E28" s="257"/>
      <c r="F28" s="36">
        <f t="shared" si="1"/>
        <v>7018000</v>
      </c>
    </row>
    <row r="29" spans="1:6" ht="14.25">
      <c r="A29" s="49" t="s">
        <v>9</v>
      </c>
      <c r="B29" s="17" t="s">
        <v>103</v>
      </c>
      <c r="C29" s="250"/>
      <c r="D29" s="250"/>
      <c r="E29" s="257"/>
      <c r="F29" s="36">
        <f t="shared" si="1"/>
        <v>0</v>
      </c>
    </row>
    <row r="30" spans="1:6" ht="14.25">
      <c r="A30" s="49" t="s">
        <v>17</v>
      </c>
      <c r="B30" s="17" t="s">
        <v>29</v>
      </c>
      <c r="C30" s="250"/>
      <c r="D30" s="250"/>
      <c r="E30" s="257">
        <v>13867000</v>
      </c>
      <c r="F30" s="36">
        <f t="shared" si="1"/>
        <v>13867000</v>
      </c>
    </row>
    <row r="31" spans="1:6" ht="14.25">
      <c r="A31" s="50" t="s">
        <v>74</v>
      </c>
      <c r="B31" s="25"/>
      <c r="C31" s="251">
        <f>C24+C25+C26+C27+C28+C29+C30</f>
        <v>166006000</v>
      </c>
      <c r="D31" s="251">
        <f>SUM(D24:D30)</f>
        <v>182942000</v>
      </c>
      <c r="E31" s="258">
        <f>SUM(E24:E30)</f>
        <v>6186000</v>
      </c>
      <c r="F31" s="36">
        <f t="shared" si="1"/>
        <v>189128000</v>
      </c>
    </row>
    <row r="32" spans="1:6" ht="14.25">
      <c r="A32" s="49" t="s">
        <v>18</v>
      </c>
      <c r="B32" s="18" t="s">
        <v>133</v>
      </c>
      <c r="C32" s="251">
        <v>10952000</v>
      </c>
      <c r="D32" s="251">
        <v>10952000</v>
      </c>
      <c r="E32" s="253">
        <v>-2924000</v>
      </c>
      <c r="F32" s="36">
        <f t="shared" si="1"/>
        <v>8028000</v>
      </c>
    </row>
    <row r="33" spans="1:6" ht="14.25" hidden="1">
      <c r="A33" s="49" t="s">
        <v>19</v>
      </c>
      <c r="B33" s="17" t="s">
        <v>29</v>
      </c>
      <c r="C33" s="250"/>
      <c r="D33" s="250"/>
      <c r="E33" s="253"/>
      <c r="F33" s="36">
        <f t="shared" si="1"/>
        <v>0</v>
      </c>
    </row>
    <row r="34" spans="1:6" ht="15" thickBot="1">
      <c r="A34" s="534" t="s">
        <v>70</v>
      </c>
      <c r="B34" s="535"/>
      <c r="C34" s="252">
        <f>C31+C32</f>
        <v>176958000</v>
      </c>
      <c r="D34" s="252">
        <f>D31+D32</f>
        <v>193894000</v>
      </c>
      <c r="E34" s="52">
        <f>E31+E32</f>
        <v>3262000</v>
      </c>
      <c r="F34" s="37">
        <f t="shared" si="1"/>
        <v>197156000</v>
      </c>
    </row>
  </sheetData>
  <sheetProtection/>
  <mergeCells count="10">
    <mergeCell ref="A34:B34"/>
    <mergeCell ref="A2:G2"/>
    <mergeCell ref="A3:G3"/>
    <mergeCell ref="B1:C1"/>
    <mergeCell ref="A5:F5"/>
    <mergeCell ref="A22:C22"/>
    <mergeCell ref="A21:F21"/>
    <mergeCell ref="A6:F6"/>
    <mergeCell ref="A17:B17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O26" sqref="O26"/>
    </sheetView>
  </sheetViews>
  <sheetFormatPr defaultColWidth="9.140625" defaultRowHeight="15"/>
  <cols>
    <col min="1" max="1" width="5.8515625" style="0" customWidth="1"/>
    <col min="2" max="2" width="26.140625" style="0" customWidth="1"/>
    <col min="3" max="13" width="11.7109375" style="0" customWidth="1"/>
    <col min="14" max="14" width="10.7109375" style="0" customWidth="1"/>
    <col min="15" max="15" width="13.28125" style="0" customWidth="1"/>
  </cols>
  <sheetData>
    <row r="1" spans="2:15" ht="14.25">
      <c r="B1" s="484" t="s">
        <v>77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</row>
    <row r="2" spans="1:15" ht="14.25">
      <c r="A2" s="539" t="s">
        <v>101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</row>
    <row r="3" spans="1:15" ht="14.25">
      <c r="A3" s="487" t="s">
        <v>331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</row>
    <row r="4" ht="15" thickBot="1">
      <c r="O4" s="1" t="s">
        <v>261</v>
      </c>
    </row>
    <row r="5" spans="1:15" ht="14.25">
      <c r="A5" s="98" t="s">
        <v>131</v>
      </c>
      <c r="B5" s="57" t="s">
        <v>33</v>
      </c>
      <c r="C5" s="47" t="s">
        <v>59</v>
      </c>
      <c r="D5" s="47" t="s">
        <v>48</v>
      </c>
      <c r="E5" s="47" t="s">
        <v>49</v>
      </c>
      <c r="F5" s="47" t="s">
        <v>51</v>
      </c>
      <c r="G5" s="47" t="s">
        <v>50</v>
      </c>
      <c r="H5" s="47" t="s">
        <v>52</v>
      </c>
      <c r="I5" s="47" t="s">
        <v>53</v>
      </c>
      <c r="J5" s="47" t="s">
        <v>54</v>
      </c>
      <c r="K5" s="47" t="s">
        <v>55</v>
      </c>
      <c r="L5" s="47" t="s">
        <v>56</v>
      </c>
      <c r="M5" s="47" t="s">
        <v>57</v>
      </c>
      <c r="N5" s="47" t="s">
        <v>58</v>
      </c>
      <c r="O5" s="56" t="s">
        <v>30</v>
      </c>
    </row>
    <row r="6" spans="1:15" ht="14.25">
      <c r="A6" s="30"/>
      <c r="B6" s="54" t="s">
        <v>60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6"/>
    </row>
    <row r="7" spans="1:15" ht="14.25">
      <c r="A7" s="30" t="s">
        <v>2</v>
      </c>
      <c r="B7" s="40" t="s">
        <v>38</v>
      </c>
      <c r="C7" s="7">
        <v>1072000</v>
      </c>
      <c r="D7" s="7">
        <v>1071000</v>
      </c>
      <c r="E7" s="7">
        <v>1072000</v>
      </c>
      <c r="F7" s="7">
        <v>1072000</v>
      </c>
      <c r="G7" s="7">
        <v>1072000</v>
      </c>
      <c r="H7" s="7">
        <v>1072000</v>
      </c>
      <c r="I7" s="7">
        <v>1071000</v>
      </c>
      <c r="J7" s="7">
        <v>1072000</v>
      </c>
      <c r="K7" s="7">
        <v>1072000</v>
      </c>
      <c r="L7" s="7">
        <v>1072000</v>
      </c>
      <c r="M7" s="7">
        <v>1072000</v>
      </c>
      <c r="N7" s="7">
        <v>1524000</v>
      </c>
      <c r="O7" s="36">
        <f>SUM(C7:N7)</f>
        <v>13314000</v>
      </c>
    </row>
    <row r="8" spans="1:15" ht="14.25">
      <c r="A8" s="30" t="s">
        <v>3</v>
      </c>
      <c r="B8" s="40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36"/>
    </row>
    <row r="9" spans="1:15" ht="14.25">
      <c r="A9" s="30" t="s">
        <v>5</v>
      </c>
      <c r="B9" s="40" t="s">
        <v>61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6"/>
    </row>
    <row r="10" spans="1:15" ht="14.25">
      <c r="A10" s="30" t="s">
        <v>6</v>
      </c>
      <c r="B10" s="40" t="s">
        <v>7</v>
      </c>
      <c r="C10" s="7">
        <v>13818000</v>
      </c>
      <c r="D10" s="7">
        <v>13818000</v>
      </c>
      <c r="E10" s="7">
        <v>15218000</v>
      </c>
      <c r="F10" s="7">
        <v>13818000</v>
      </c>
      <c r="G10" s="7">
        <v>13818000</v>
      </c>
      <c r="H10" s="7">
        <v>13818000</v>
      </c>
      <c r="I10" s="7">
        <v>13818000</v>
      </c>
      <c r="J10" s="7">
        <v>13818000</v>
      </c>
      <c r="K10" s="7">
        <v>16113000</v>
      </c>
      <c r="L10" s="7">
        <v>13818000</v>
      </c>
      <c r="M10" s="7">
        <v>13818000</v>
      </c>
      <c r="N10" s="7">
        <v>13818000</v>
      </c>
      <c r="O10" s="36">
        <f>SUM(C10:N10)</f>
        <v>169511000</v>
      </c>
    </row>
    <row r="11" spans="1:15" ht="14.25">
      <c r="A11" s="30" t="s">
        <v>16</v>
      </c>
      <c r="B11" s="40" t="s">
        <v>62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6"/>
    </row>
    <row r="12" spans="1:15" ht="14.25">
      <c r="A12" s="30" t="s">
        <v>9</v>
      </c>
      <c r="B12" s="40" t="s">
        <v>139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6"/>
    </row>
    <row r="13" spans="1:15" ht="14.25">
      <c r="A13" s="30" t="s">
        <v>17</v>
      </c>
      <c r="B13" s="40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6"/>
    </row>
    <row r="14" spans="1:15" ht="14.25">
      <c r="A14" s="30" t="s">
        <v>18</v>
      </c>
      <c r="B14" s="40" t="s">
        <v>254</v>
      </c>
      <c r="C14" s="7">
        <v>14331000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6">
        <v>14331000</v>
      </c>
    </row>
    <row r="15" spans="1:15" ht="14.25">
      <c r="A15" s="30" t="s">
        <v>19</v>
      </c>
      <c r="B15" s="54" t="s">
        <v>204</v>
      </c>
      <c r="C15" s="8">
        <f aca="true" t="shared" si="0" ref="C15:N15">SUM(C7:C14)</f>
        <v>29221000</v>
      </c>
      <c r="D15" s="8">
        <f t="shared" si="0"/>
        <v>14889000</v>
      </c>
      <c r="E15" s="8">
        <f t="shared" si="0"/>
        <v>16290000</v>
      </c>
      <c r="F15" s="8">
        <f t="shared" si="0"/>
        <v>14890000</v>
      </c>
      <c r="G15" s="8">
        <f t="shared" si="0"/>
        <v>14890000</v>
      </c>
      <c r="H15" s="8">
        <f t="shared" si="0"/>
        <v>14890000</v>
      </c>
      <c r="I15" s="8">
        <f t="shared" si="0"/>
        <v>14889000</v>
      </c>
      <c r="J15" s="8">
        <f t="shared" si="0"/>
        <v>14890000</v>
      </c>
      <c r="K15" s="8">
        <f t="shared" si="0"/>
        <v>17185000</v>
      </c>
      <c r="L15" s="8">
        <f t="shared" si="0"/>
        <v>14890000</v>
      </c>
      <c r="M15" s="8">
        <f t="shared" si="0"/>
        <v>14890000</v>
      </c>
      <c r="N15" s="8">
        <f t="shared" si="0"/>
        <v>15342000</v>
      </c>
      <c r="O15" s="36">
        <f>SUM(C15:N15)</f>
        <v>197156000</v>
      </c>
    </row>
    <row r="16" spans="1:15" ht="14.25">
      <c r="A16" s="30"/>
      <c r="B16" s="5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6"/>
    </row>
    <row r="17" spans="1:15" ht="14.25">
      <c r="A17" s="30" t="s">
        <v>46</v>
      </c>
      <c r="B17" s="54" t="s">
        <v>65</v>
      </c>
      <c r="C17" s="7"/>
      <c r="D17" s="7"/>
      <c r="E17" s="7"/>
      <c r="F17" s="7"/>
      <c r="G17" s="7"/>
      <c r="H17" s="7"/>
      <c r="I17" s="24"/>
      <c r="J17" s="7"/>
      <c r="K17" s="7"/>
      <c r="L17" s="7"/>
      <c r="M17" s="7"/>
      <c r="N17" s="7"/>
      <c r="O17" s="42"/>
    </row>
    <row r="18" spans="1:15" ht="14.25">
      <c r="A18" s="30" t="s">
        <v>47</v>
      </c>
      <c r="B18" s="40" t="s">
        <v>43</v>
      </c>
      <c r="C18" s="7">
        <v>9076000</v>
      </c>
      <c r="D18" s="7">
        <v>9076000</v>
      </c>
      <c r="E18" s="7">
        <v>9076000</v>
      </c>
      <c r="F18" s="7">
        <v>9076000</v>
      </c>
      <c r="G18" s="7">
        <v>9076000</v>
      </c>
      <c r="H18" s="7">
        <v>8876000</v>
      </c>
      <c r="I18" s="7">
        <v>8876000</v>
      </c>
      <c r="J18" s="7">
        <v>8876000</v>
      </c>
      <c r="K18" s="7">
        <v>8876000</v>
      </c>
      <c r="L18" s="7">
        <v>8876000</v>
      </c>
      <c r="M18" s="7">
        <v>8876000</v>
      </c>
      <c r="N18" s="7">
        <v>9046000</v>
      </c>
      <c r="O18" s="36">
        <f>SUM(C18:N18)</f>
        <v>107682000</v>
      </c>
    </row>
    <row r="19" spans="1:15" ht="14.25">
      <c r="A19" s="30" t="s">
        <v>78</v>
      </c>
      <c r="B19" s="40" t="s">
        <v>63</v>
      </c>
      <c r="C19" s="7">
        <v>1750000</v>
      </c>
      <c r="D19" s="7">
        <v>1750000</v>
      </c>
      <c r="E19" s="7">
        <v>1750000</v>
      </c>
      <c r="F19" s="7">
        <v>1750000</v>
      </c>
      <c r="G19" s="7">
        <v>1750000</v>
      </c>
      <c r="H19" s="7">
        <v>1730000</v>
      </c>
      <c r="I19" s="7">
        <v>1730000</v>
      </c>
      <c r="J19" s="7">
        <v>1730000</v>
      </c>
      <c r="K19" s="7">
        <v>1730000</v>
      </c>
      <c r="L19" s="7">
        <v>1730000</v>
      </c>
      <c r="M19" s="7">
        <v>1730000</v>
      </c>
      <c r="N19" s="7">
        <v>1768000</v>
      </c>
      <c r="O19" s="36">
        <f>SUM(C19:N19)</f>
        <v>20898000</v>
      </c>
    </row>
    <row r="20" spans="1:15" ht="14.25">
      <c r="A20" s="30" t="s">
        <v>79</v>
      </c>
      <c r="B20" s="40" t="s">
        <v>15</v>
      </c>
      <c r="C20" s="7">
        <v>3832000</v>
      </c>
      <c r="D20" s="7">
        <v>3833000</v>
      </c>
      <c r="E20" s="7">
        <v>3833000</v>
      </c>
      <c r="F20" s="7">
        <v>3833000</v>
      </c>
      <c r="G20" s="7">
        <v>3833000</v>
      </c>
      <c r="H20" s="7">
        <v>2933000</v>
      </c>
      <c r="I20" s="7">
        <v>2933000</v>
      </c>
      <c r="J20" s="7">
        <v>2933000</v>
      </c>
      <c r="K20" s="7">
        <v>2933000</v>
      </c>
      <c r="L20" s="7">
        <v>2933000</v>
      </c>
      <c r="M20" s="7">
        <v>2933000</v>
      </c>
      <c r="N20" s="7">
        <v>2901000</v>
      </c>
      <c r="O20" s="36">
        <f>SUM(C20:N20)</f>
        <v>39663000</v>
      </c>
    </row>
    <row r="21" spans="1:15" ht="14.25">
      <c r="A21" s="30" t="s">
        <v>80</v>
      </c>
      <c r="B21" s="40" t="s">
        <v>44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2"/>
    </row>
    <row r="22" spans="1:15" ht="14.25">
      <c r="A22" s="30" t="s">
        <v>81</v>
      </c>
      <c r="B22" s="40" t="s">
        <v>64</v>
      </c>
      <c r="C22" s="7">
        <v>585000</v>
      </c>
      <c r="D22" s="7">
        <v>585000</v>
      </c>
      <c r="E22" s="7">
        <v>585000</v>
      </c>
      <c r="F22" s="7">
        <v>585000</v>
      </c>
      <c r="G22" s="7">
        <v>585000</v>
      </c>
      <c r="H22" s="7">
        <v>585000</v>
      </c>
      <c r="I22" s="7">
        <v>585000</v>
      </c>
      <c r="J22" s="7">
        <v>585000</v>
      </c>
      <c r="K22" s="7">
        <v>585000</v>
      </c>
      <c r="L22" s="7">
        <v>585000</v>
      </c>
      <c r="M22" s="7">
        <v>585000</v>
      </c>
      <c r="N22" s="7">
        <v>583000</v>
      </c>
      <c r="O22" s="36">
        <f>SUM(C22:N22)</f>
        <v>7018000</v>
      </c>
    </row>
    <row r="23" spans="1:15" ht="14.25">
      <c r="A23" s="30" t="s">
        <v>82</v>
      </c>
      <c r="B23" s="40" t="s">
        <v>20</v>
      </c>
      <c r="C23" s="7"/>
      <c r="D23" s="7"/>
      <c r="E23" s="7"/>
      <c r="F23" s="7"/>
      <c r="G23" s="7">
        <v>997000</v>
      </c>
      <c r="H23" s="7">
        <v>3600000</v>
      </c>
      <c r="I23" s="7"/>
      <c r="J23" s="7">
        <v>1314000</v>
      </c>
      <c r="K23" s="7">
        <v>2117000</v>
      </c>
      <c r="L23" s="7"/>
      <c r="M23" s="7"/>
      <c r="N23" s="7"/>
      <c r="O23" s="42">
        <f>SUM(C23:N23)</f>
        <v>8028000</v>
      </c>
    </row>
    <row r="24" spans="1:15" ht="14.25">
      <c r="A24" s="30" t="s">
        <v>83</v>
      </c>
      <c r="B24" s="40" t="s">
        <v>103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2">
        <f>SUM(C24:N24)</f>
        <v>0</v>
      </c>
    </row>
    <row r="25" spans="1:15" ht="14.25">
      <c r="A25" s="30" t="s">
        <v>84</v>
      </c>
      <c r="B25" s="40" t="s">
        <v>29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6">
        <v>13867000</v>
      </c>
    </row>
    <row r="26" spans="1:15" ht="15" thickBot="1">
      <c r="A26" s="55" t="s">
        <v>85</v>
      </c>
      <c r="B26" s="51" t="s">
        <v>209</v>
      </c>
      <c r="C26" s="31">
        <f aca="true" t="shared" si="1" ref="C26:O26">SUM(C18:C25)</f>
        <v>15243000</v>
      </c>
      <c r="D26" s="31">
        <f t="shared" si="1"/>
        <v>15244000</v>
      </c>
      <c r="E26" s="31">
        <f t="shared" si="1"/>
        <v>15244000</v>
      </c>
      <c r="F26" s="31">
        <f t="shared" si="1"/>
        <v>15244000</v>
      </c>
      <c r="G26" s="31">
        <f t="shared" si="1"/>
        <v>16241000</v>
      </c>
      <c r="H26" s="31">
        <f t="shared" si="1"/>
        <v>17724000</v>
      </c>
      <c r="I26" s="31">
        <f t="shared" si="1"/>
        <v>14124000</v>
      </c>
      <c r="J26" s="31">
        <f t="shared" si="1"/>
        <v>15438000</v>
      </c>
      <c r="K26" s="31">
        <f t="shared" si="1"/>
        <v>16241000</v>
      </c>
      <c r="L26" s="31">
        <f t="shared" si="1"/>
        <v>14124000</v>
      </c>
      <c r="M26" s="31">
        <f t="shared" si="1"/>
        <v>14124000</v>
      </c>
      <c r="N26" s="31">
        <f t="shared" si="1"/>
        <v>14298000</v>
      </c>
      <c r="O26" s="37">
        <f t="shared" si="1"/>
        <v>197156000</v>
      </c>
    </row>
  </sheetData>
  <sheetProtection/>
  <mergeCells count="3">
    <mergeCell ref="B1:O1"/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L12" sqref="L12"/>
    </sheetView>
  </sheetViews>
  <sheetFormatPr defaultColWidth="9.140625" defaultRowHeight="15"/>
  <cols>
    <col min="1" max="1" width="8.421875" style="0" customWidth="1"/>
    <col min="2" max="2" width="27.28125" style="0" customWidth="1"/>
    <col min="3" max="3" width="61.7109375" style="0" customWidth="1"/>
    <col min="4" max="4" width="14.421875" style="0" hidden="1" customWidth="1"/>
    <col min="5" max="5" width="0.2890625" style="0" hidden="1" customWidth="1"/>
    <col min="6" max="6" width="0.13671875" style="0" hidden="1" customWidth="1"/>
    <col min="7" max="9" width="11.7109375" style="0" customWidth="1"/>
    <col min="10" max="10" width="14.57421875" style="0" customWidth="1"/>
    <col min="11" max="11" width="12.28125" style="0" customWidth="1"/>
    <col min="12" max="12" width="11.7109375" style="0" customWidth="1"/>
    <col min="13" max="13" width="15.140625" style="0" customWidth="1"/>
    <col min="14" max="14" width="12.140625" style="0" customWidth="1"/>
    <col min="15" max="15" width="11.421875" style="0" customWidth="1"/>
    <col min="16" max="16" width="10.7109375" style="0" hidden="1" customWidth="1"/>
    <col min="17" max="17" width="6.00390625" style="0" hidden="1" customWidth="1"/>
    <col min="18" max="20" width="9.140625" style="0" hidden="1" customWidth="1"/>
    <col min="21" max="21" width="6.421875" style="0" customWidth="1"/>
    <col min="22" max="22" width="5.28125" style="0" customWidth="1"/>
    <col min="23" max="23" width="8.28125" style="0" customWidth="1"/>
    <col min="24" max="27" width="9.140625" style="0" hidden="1" customWidth="1"/>
    <col min="28" max="28" width="7.00390625" style="0" customWidth="1"/>
    <col min="29" max="33" width="9.140625" style="0" hidden="1" customWidth="1"/>
  </cols>
  <sheetData>
    <row r="2" spans="15:17" ht="14.25">
      <c r="O2" s="109" t="s">
        <v>315</v>
      </c>
      <c r="P2" s="65"/>
      <c r="Q2" s="65"/>
    </row>
    <row r="3" spans="16:17" ht="14.25">
      <c r="P3" s="39"/>
      <c r="Q3" s="39"/>
    </row>
    <row r="4" spans="16:19" ht="14.25">
      <c r="P4" s="540"/>
      <c r="Q4" s="540"/>
      <c r="R4" s="15"/>
      <c r="S4" s="15"/>
    </row>
    <row r="5" spans="1:19" ht="14.25">
      <c r="A5" s="493" t="s">
        <v>101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2"/>
      <c r="S5" s="2"/>
    </row>
    <row r="6" spans="1:19" ht="14.25">
      <c r="A6" s="493" t="s">
        <v>289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2"/>
      <c r="S6" s="2"/>
    </row>
    <row r="7" spans="1:19" ht="14.25">
      <c r="A7" s="493" t="s">
        <v>337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15"/>
      <c r="S7" s="15"/>
    </row>
    <row r="8" spans="1:19" ht="14.25">
      <c r="A8" s="493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2"/>
      <c r="S8" s="2"/>
    </row>
    <row r="9" spans="1:19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 t="s">
        <v>262</v>
      </c>
      <c r="P10" s="2"/>
      <c r="Q10" s="2"/>
      <c r="R10" s="2"/>
      <c r="S10" s="2"/>
    </row>
    <row r="11" spans="1:19" ht="14.25">
      <c r="A11" s="2"/>
      <c r="B11" s="66" t="s">
        <v>335</v>
      </c>
      <c r="C11" s="56" t="s">
        <v>33</v>
      </c>
      <c r="D11" s="542" t="s">
        <v>88</v>
      </c>
      <c r="E11" s="543"/>
      <c r="F11" s="544"/>
      <c r="G11" s="547" t="s">
        <v>386</v>
      </c>
      <c r="H11" s="545"/>
      <c r="I11" s="546"/>
      <c r="J11" s="545" t="s">
        <v>301</v>
      </c>
      <c r="K11" s="545"/>
      <c r="L11" s="546"/>
      <c r="M11" s="545" t="s">
        <v>72</v>
      </c>
      <c r="N11" s="545"/>
      <c r="O11" s="546"/>
      <c r="P11" s="2"/>
      <c r="Q11" s="2"/>
      <c r="R11" s="2"/>
      <c r="S11" s="2"/>
    </row>
    <row r="12" spans="1:19" ht="14.25">
      <c r="A12" s="2"/>
      <c r="B12" s="259"/>
      <c r="C12" s="260"/>
      <c r="D12" s="262" t="s">
        <v>374</v>
      </c>
      <c r="E12" s="261" t="s">
        <v>375</v>
      </c>
      <c r="F12" s="264" t="s">
        <v>34</v>
      </c>
      <c r="G12" s="263" t="s">
        <v>378</v>
      </c>
      <c r="H12" s="261" t="s">
        <v>375</v>
      </c>
      <c r="I12" s="264" t="s">
        <v>34</v>
      </c>
      <c r="J12" s="262" t="s">
        <v>376</v>
      </c>
      <c r="K12" s="261" t="s">
        <v>377</v>
      </c>
      <c r="L12" s="264" t="s">
        <v>34</v>
      </c>
      <c r="M12" s="262" t="s">
        <v>378</v>
      </c>
      <c r="N12" s="261" t="s">
        <v>375</v>
      </c>
      <c r="O12" s="264" t="s">
        <v>34</v>
      </c>
      <c r="P12" s="2"/>
      <c r="Q12" s="2"/>
      <c r="R12" s="2"/>
      <c r="S12" s="2"/>
    </row>
    <row r="13" spans="1:19" ht="14.25">
      <c r="A13" s="2"/>
      <c r="B13" s="102" t="s">
        <v>336</v>
      </c>
      <c r="C13" s="267" t="s">
        <v>130</v>
      </c>
      <c r="D13" s="40"/>
      <c r="E13" s="4"/>
      <c r="F13" s="58"/>
      <c r="G13" s="278"/>
      <c r="H13" s="212"/>
      <c r="I13" s="279"/>
      <c r="J13" s="40"/>
      <c r="K13" s="4"/>
      <c r="L13" s="44"/>
      <c r="M13" s="275"/>
      <c r="N13" s="4"/>
      <c r="O13" s="58"/>
      <c r="P13" s="2"/>
      <c r="Q13" s="2"/>
      <c r="R13" s="2"/>
      <c r="S13" s="2"/>
    </row>
    <row r="14" spans="1:19" ht="14.25" hidden="1">
      <c r="A14" s="2"/>
      <c r="B14" s="95"/>
      <c r="C14" s="268"/>
      <c r="D14" s="40"/>
      <c r="E14" s="4"/>
      <c r="F14" s="58"/>
      <c r="G14" s="278"/>
      <c r="H14" s="212"/>
      <c r="I14" s="279"/>
      <c r="J14" s="473"/>
      <c r="K14" s="4"/>
      <c r="L14" s="203"/>
      <c r="M14" s="275"/>
      <c r="N14" s="4"/>
      <c r="O14" s="58"/>
      <c r="P14" s="2"/>
      <c r="Q14" s="2"/>
      <c r="R14" s="2"/>
      <c r="S14" s="2"/>
    </row>
    <row r="15" spans="1:19" ht="14.25">
      <c r="A15" s="2"/>
      <c r="B15" s="105" t="s">
        <v>255</v>
      </c>
      <c r="C15" s="269" t="s">
        <v>236</v>
      </c>
      <c r="D15" s="94">
        <v>3400000</v>
      </c>
      <c r="E15" s="212" t="s">
        <v>238</v>
      </c>
      <c r="F15" s="58">
        <v>30600000</v>
      </c>
      <c r="G15" s="278">
        <v>3400000</v>
      </c>
      <c r="H15" s="212" t="s">
        <v>238</v>
      </c>
      <c r="I15" s="279">
        <v>30600000</v>
      </c>
      <c r="J15" s="93">
        <v>3400000</v>
      </c>
      <c r="K15" s="212"/>
      <c r="L15" s="279"/>
      <c r="M15" s="94">
        <v>3400000</v>
      </c>
      <c r="N15" s="212" t="s">
        <v>238</v>
      </c>
      <c r="O15" s="58">
        <v>30600000</v>
      </c>
      <c r="P15" s="2"/>
      <c r="Q15" s="2"/>
      <c r="R15" s="2"/>
      <c r="S15" s="2"/>
    </row>
    <row r="16" spans="1:19" ht="14.25">
      <c r="A16" s="2"/>
      <c r="B16" s="97"/>
      <c r="C16" s="270" t="s">
        <v>235</v>
      </c>
      <c r="D16" s="94"/>
      <c r="E16" s="212"/>
      <c r="F16" s="58"/>
      <c r="G16" s="278"/>
      <c r="H16" s="212"/>
      <c r="I16" s="279"/>
      <c r="J16" s="93"/>
      <c r="K16" s="212"/>
      <c r="L16" s="279"/>
      <c r="M16" s="94"/>
      <c r="N16" s="212"/>
      <c r="O16" s="58"/>
      <c r="P16" s="2"/>
      <c r="Q16" s="2"/>
      <c r="R16" s="2"/>
      <c r="S16" s="2"/>
    </row>
    <row r="17" spans="1:19" ht="14.25">
      <c r="A17" s="2"/>
      <c r="B17" s="106" t="s">
        <v>256</v>
      </c>
      <c r="C17" s="271" t="s">
        <v>237</v>
      </c>
      <c r="D17" s="94">
        <v>1700000</v>
      </c>
      <c r="E17" s="212" t="s">
        <v>239</v>
      </c>
      <c r="F17" s="58">
        <v>5100000</v>
      </c>
      <c r="G17" s="278">
        <v>1700000</v>
      </c>
      <c r="H17" s="212" t="s">
        <v>379</v>
      </c>
      <c r="I17" s="279">
        <v>5100000</v>
      </c>
      <c r="J17" s="93">
        <v>1700000</v>
      </c>
      <c r="K17" s="212"/>
      <c r="L17" s="279"/>
      <c r="M17" s="94">
        <v>1700000</v>
      </c>
      <c r="N17" s="212" t="s">
        <v>239</v>
      </c>
      <c r="O17" s="58">
        <v>5100000</v>
      </c>
      <c r="P17" s="2"/>
      <c r="Q17" s="2"/>
      <c r="R17" s="2"/>
      <c r="S17" s="2"/>
    </row>
    <row r="18" spans="1:19" ht="14.25">
      <c r="A18" s="2"/>
      <c r="B18" s="100"/>
      <c r="C18" s="272" t="s">
        <v>234</v>
      </c>
      <c r="D18" s="94"/>
      <c r="E18" s="7"/>
      <c r="F18" s="58"/>
      <c r="G18" s="278"/>
      <c r="H18" s="212"/>
      <c r="I18" s="279"/>
      <c r="J18" s="93"/>
      <c r="K18" s="7"/>
      <c r="L18" s="202"/>
      <c r="M18" s="94"/>
      <c r="N18" s="7"/>
      <c r="O18" s="58"/>
      <c r="P18" s="2"/>
      <c r="Q18" s="2"/>
      <c r="R18" s="2"/>
      <c r="S18" s="2"/>
    </row>
    <row r="19" spans="1:19" ht="14.25">
      <c r="A19" s="2"/>
      <c r="B19" s="100" t="s">
        <v>257</v>
      </c>
      <c r="C19" s="273" t="s">
        <v>258</v>
      </c>
      <c r="D19" s="94">
        <v>25000</v>
      </c>
      <c r="E19" s="212" t="s">
        <v>290</v>
      </c>
      <c r="F19" s="58">
        <v>975000</v>
      </c>
      <c r="G19" s="280">
        <v>25000</v>
      </c>
      <c r="H19" s="212" t="s">
        <v>290</v>
      </c>
      <c r="I19" s="281">
        <v>975000</v>
      </c>
      <c r="J19" s="423">
        <v>25000</v>
      </c>
      <c r="K19" s="472" t="s">
        <v>380</v>
      </c>
      <c r="L19" s="281">
        <v>-550000</v>
      </c>
      <c r="M19" s="94">
        <v>25000</v>
      </c>
      <c r="N19" s="212" t="s">
        <v>382</v>
      </c>
      <c r="O19" s="58">
        <v>425000</v>
      </c>
      <c r="P19" s="2"/>
      <c r="Q19" s="2"/>
      <c r="R19" s="2"/>
      <c r="S19" s="2"/>
    </row>
    <row r="20" spans="1:19" ht="14.25">
      <c r="A20" s="2"/>
      <c r="B20" s="101" t="s">
        <v>259</v>
      </c>
      <c r="C20" s="272" t="s">
        <v>260</v>
      </c>
      <c r="D20" s="94">
        <v>429000</v>
      </c>
      <c r="E20" s="212" t="s">
        <v>291</v>
      </c>
      <c r="F20" s="58">
        <v>41613000</v>
      </c>
      <c r="G20" s="278">
        <v>429000</v>
      </c>
      <c r="H20" s="212" t="s">
        <v>291</v>
      </c>
      <c r="I20" s="279">
        <v>41613000</v>
      </c>
      <c r="J20" s="93">
        <v>429000</v>
      </c>
      <c r="K20" s="472" t="s">
        <v>381</v>
      </c>
      <c r="L20" s="279">
        <v>2145000</v>
      </c>
      <c r="M20" s="94">
        <v>429000</v>
      </c>
      <c r="N20" s="212" t="s">
        <v>383</v>
      </c>
      <c r="O20" s="58">
        <v>43758000</v>
      </c>
      <c r="P20" s="2"/>
      <c r="Q20" s="2"/>
      <c r="R20" s="2"/>
      <c r="S20" s="2"/>
    </row>
    <row r="21" spans="1:19" ht="14.25">
      <c r="A21" s="2"/>
      <c r="B21" s="102" t="s">
        <v>338</v>
      </c>
      <c r="C21" s="272"/>
      <c r="D21" s="103"/>
      <c r="E21" s="265"/>
      <c r="F21" s="104"/>
      <c r="G21" s="280"/>
      <c r="H21" s="212"/>
      <c r="I21" s="281"/>
      <c r="J21" s="423"/>
      <c r="K21" s="265"/>
      <c r="L21" s="281"/>
      <c r="M21" s="103"/>
      <c r="N21" s="265"/>
      <c r="O21" s="104"/>
      <c r="P21" s="2"/>
      <c r="Q21" s="2"/>
      <c r="R21" s="2"/>
      <c r="S21" s="2"/>
    </row>
    <row r="22" spans="1:19" ht="14.25">
      <c r="A22" s="2"/>
      <c r="B22" s="101" t="s">
        <v>339</v>
      </c>
      <c r="C22" s="273" t="s">
        <v>312</v>
      </c>
      <c r="D22" s="103"/>
      <c r="E22" s="265"/>
      <c r="F22" s="104"/>
      <c r="G22" s="280"/>
      <c r="H22" s="212"/>
      <c r="I22" s="281">
        <v>995000</v>
      </c>
      <c r="J22" s="423"/>
      <c r="K22" s="265"/>
      <c r="L22" s="281">
        <v>-78000</v>
      </c>
      <c r="M22" s="276"/>
      <c r="N22" s="265"/>
      <c r="O22" s="104">
        <f>I22+L22</f>
        <v>917000</v>
      </c>
      <c r="P22" s="2"/>
      <c r="Q22" s="2"/>
      <c r="R22" s="2"/>
      <c r="S22" s="2"/>
    </row>
    <row r="23" spans="1:19" ht="14.25">
      <c r="A23" s="2"/>
      <c r="B23" s="101" t="s">
        <v>340</v>
      </c>
      <c r="C23" s="271" t="s">
        <v>311</v>
      </c>
      <c r="D23" s="103"/>
      <c r="E23" s="265"/>
      <c r="F23" s="104"/>
      <c r="G23" s="280"/>
      <c r="H23" s="212"/>
      <c r="I23" s="281">
        <v>15067000</v>
      </c>
      <c r="J23" s="423"/>
      <c r="K23" s="265"/>
      <c r="L23" s="281">
        <v>-504000</v>
      </c>
      <c r="M23" s="276"/>
      <c r="N23" s="265"/>
      <c r="O23" s="104">
        <f>I23+L23</f>
        <v>14563000</v>
      </c>
      <c r="P23" s="2"/>
      <c r="Q23" s="2"/>
      <c r="R23" s="2"/>
      <c r="S23" s="2"/>
    </row>
    <row r="24" spans="1:19" ht="15" thickBot="1">
      <c r="A24" s="2"/>
      <c r="B24" s="96"/>
      <c r="C24" s="274" t="s">
        <v>30</v>
      </c>
      <c r="D24" s="266"/>
      <c r="E24" s="31"/>
      <c r="F24" s="59">
        <f>SUM(F13:F20)</f>
        <v>78288000</v>
      </c>
      <c r="G24" s="474"/>
      <c r="H24" s="234"/>
      <c r="I24" s="475">
        <f>SUM(I15:I23)</f>
        <v>94350000</v>
      </c>
      <c r="J24" s="68"/>
      <c r="K24" s="31"/>
      <c r="L24" s="282">
        <f>SUM(L15:L23)</f>
        <v>1013000</v>
      </c>
      <c r="M24" s="277"/>
      <c r="N24" s="31"/>
      <c r="O24" s="59">
        <f>SUM(O13:O23)</f>
        <v>95363000</v>
      </c>
      <c r="P24" s="2"/>
      <c r="Q24" s="2"/>
      <c r="R24" s="2"/>
      <c r="S24" s="2"/>
    </row>
    <row r="25" spans="1:20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"/>
    </row>
    <row r="26" spans="1:20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"/>
    </row>
    <row r="27" spans="1:19" ht="14.25">
      <c r="A27" s="2"/>
      <c r="B27" s="2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2"/>
      <c r="Q27" s="2"/>
      <c r="R27" s="2"/>
      <c r="S27" s="2"/>
    </row>
    <row r="28" spans="1:19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2"/>
      <c r="Q28" s="2"/>
      <c r="R28" s="2"/>
      <c r="S28" s="2"/>
    </row>
    <row r="29" spans="1:19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sheetProtection/>
  <mergeCells count="10">
    <mergeCell ref="C27:O27"/>
    <mergeCell ref="D11:F11"/>
    <mergeCell ref="J11:L11"/>
    <mergeCell ref="M11:O11"/>
    <mergeCell ref="A8:Q8"/>
    <mergeCell ref="P4:Q4"/>
    <mergeCell ref="A5:Q5"/>
    <mergeCell ref="A6:Q6"/>
    <mergeCell ref="A7:Q7"/>
    <mergeCell ref="G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Windows User</cp:lastModifiedBy>
  <cp:lastPrinted>2019-02-04T09:04:09Z</cp:lastPrinted>
  <dcterms:created xsi:type="dcterms:W3CDTF">2009-01-19T13:48:24Z</dcterms:created>
  <dcterms:modified xsi:type="dcterms:W3CDTF">2019-02-05T17:11:10Z</dcterms:modified>
  <cp:category/>
  <cp:version/>
  <cp:contentType/>
  <cp:contentStatus/>
</cp:coreProperties>
</file>