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58" firstSheet="2" activeTab="5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5a melléklet" sheetId="6" r:id="rId6"/>
    <sheet name="6.melléklet" sheetId="7" r:id="rId7"/>
    <sheet name="7.melléklet" sheetId="8" r:id="rId8"/>
    <sheet name="8.melléklet" sheetId="9" r:id="rId9"/>
    <sheet name="9. melléklet" sheetId="10" r:id="rId10"/>
    <sheet name="10. melléklet" sheetId="11" r:id="rId11"/>
  </sheets>
  <definedNames/>
  <calcPr fullCalcOnLoad="1"/>
</workbook>
</file>

<file path=xl/sharedStrings.xml><?xml version="1.0" encoding="utf-8"?>
<sst xmlns="http://schemas.openxmlformats.org/spreadsheetml/2006/main" count="542" uniqueCount="336">
  <si>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</si>
  <si>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</si>
  <si>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</si>
  <si>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</si>
  <si>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</si>
  <si>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</si>
  <si>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</si>
  <si>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</si>
  <si>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</si>
  <si>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</si>
  <si>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</si>
  <si>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</si>
  <si>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</si>
  <si>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</si>
  <si>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</si>
  <si>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</si>
  <si>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</si>
  <si>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</si>
  <si>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</si>
  <si>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</si>
  <si>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</si>
  <si>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</si>
  <si>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</si>
  <si>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</si>
  <si>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</si>
  <si>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</si>
  <si>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</si>
  <si>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</si>
  <si>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</si>
  <si>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</si>
  <si>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</si>
  <si>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</si>
  <si>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</si>
  <si>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</si>
  <si>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</si>
  <si>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>Megnevezés</t>
  </si>
  <si>
    <t>Összeg</t>
  </si>
  <si>
    <t xml:space="preserve">                               Pénzeszközátadások összesen</t>
  </si>
  <si>
    <t xml:space="preserve">                  BEVÉTELEK</t>
  </si>
  <si>
    <t xml:space="preserve">                         KIADÁSOK</t>
  </si>
  <si>
    <t>Működési bevételek</t>
  </si>
  <si>
    <t>Támogatások</t>
  </si>
  <si>
    <t>Támogatásértékű működési bev.</t>
  </si>
  <si>
    <t>Véglegesen átvett pénzeszköz</t>
  </si>
  <si>
    <t>BEVÉTELEK MINDÖSSZESEN</t>
  </si>
  <si>
    <t>1</t>
  </si>
  <si>
    <t>Személyi juttatások</t>
  </si>
  <si>
    <t>Munkaadókat terhelő jár.</t>
  </si>
  <si>
    <t>Ellátottak pénzbeli juttatásai</t>
  </si>
  <si>
    <t>Hitelek, kölcsönök törlesztése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</si>
  <si>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</si>
  <si>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</si>
  <si>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</si>
  <si>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</si>
  <si>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</si>
  <si>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</si>
  <si>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</si>
  <si>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</si>
  <si>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</si>
  <si>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</si>
  <si>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</si>
  <si>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</si>
  <si>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</si>
  <si>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</si>
  <si>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</si>
  <si>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</si>
  <si>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</si>
  <si>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</si>
  <si>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</si>
  <si>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</si>
  <si>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</si>
  <si>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</si>
  <si>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Ellát.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</si>
  <si>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</si>
  <si>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</si>
  <si>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</si>
  <si>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</si>
  <si>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</si>
  <si>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</si>
  <si>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</si>
  <si>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</si>
  <si>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</si>
  <si>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</si>
  <si>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</si>
  <si>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</si>
  <si>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</si>
  <si>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</si>
  <si>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</si>
  <si>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</si>
  <si>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</si>
  <si>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</si>
  <si>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</si>
  <si>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4. mellékllet</t>
  </si>
  <si>
    <t>Pápakörnyéki Önkormányzatok Feladatellátó Intézménye</t>
  </si>
  <si>
    <t>Eredeti előirányzat</t>
  </si>
  <si>
    <t>I/1.</t>
  </si>
  <si>
    <t>I/2.</t>
  </si>
  <si>
    <t>Közvetített szolgáltatások</t>
  </si>
  <si>
    <t xml:space="preserve">I/3. </t>
  </si>
  <si>
    <t>Ellátási díjak</t>
  </si>
  <si>
    <t>Kamatbevételek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</si>
  <si>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</si>
  <si>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</si>
  <si>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</si>
  <si>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</si>
  <si>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</si>
  <si>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</si>
  <si>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</si>
  <si>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Pápakörnyéki Önkormányzatok Feladatellátó Társulás</t>
  </si>
  <si>
    <t>1. melléklet</t>
  </si>
  <si>
    <t>ezer Ft-ban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</si>
  <si>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</si>
  <si>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Pápakörnyéki Önkormányzato Feladatellátó Társulása</t>
  </si>
  <si>
    <t>Finanszírozási kiadások</t>
  </si>
  <si>
    <t>Munkaszervezet működéséhez Vaszar Önk.-nak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</si>
  <si>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</si>
  <si>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</si>
  <si>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</si>
  <si>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</si>
  <si>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</si>
  <si>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Beruházás</t>
  </si>
  <si>
    <t>Felújítás</t>
  </si>
  <si>
    <t>Egyéb felhalmozási célú kiadás</t>
  </si>
  <si>
    <t>Irányító szervi támogatás folyósítása</t>
  </si>
  <si>
    <t>II/2.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</si>
  <si>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</si>
  <si>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</si>
  <si>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</si>
  <si>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</si>
  <si>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</si>
  <si>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</si>
  <si>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</si>
  <si>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</si>
  <si>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>VII/1.</t>
  </si>
  <si>
    <t>VII/2.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</si>
  <si>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</si>
  <si>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</si>
  <si>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</si>
  <si>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</si>
  <si>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</si>
  <si>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</si>
  <si>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6. melléklet</t>
  </si>
  <si>
    <t>Szociális és gyermekjóléti alapszolgáltatások általános feladatai</t>
  </si>
  <si>
    <t>Sorszám</t>
  </si>
  <si>
    <t>Fajlagos összeg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</si>
  <si>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</si>
  <si>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</si>
  <si>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</si>
  <si>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</si>
  <si>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eredeti előir.</t>
  </si>
  <si>
    <t>eredeti előirányzt</t>
  </si>
  <si>
    <t>eredeti ei.</t>
  </si>
  <si>
    <t>Munkaadót</t>
  </si>
  <si>
    <t>terhelő jár.</t>
  </si>
  <si>
    <t xml:space="preserve">eredeti ei.      </t>
  </si>
  <si>
    <t>pénzb.j.</t>
  </si>
  <si>
    <t>Pápakörnyéki Önkrományzataok Feladatellátó Társulása        eredeti előirányzat</t>
  </si>
  <si>
    <t>Pápakörnyéki Önkormányzatok Feladatellátó Társulása       eredeti előirányzat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</si>
  <si>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</si>
  <si>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</si>
  <si>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</si>
  <si>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Adásztevel</t>
  </si>
  <si>
    <t>Bakonyjákó</t>
  </si>
  <si>
    <t>Bakonykoppány</t>
  </si>
  <si>
    <t>Bakonypölöske</t>
  </si>
  <si>
    <t>Bakonyság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</si>
  <si>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</si>
  <si>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</si>
  <si>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</si>
  <si>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</si>
  <si>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</si>
  <si>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</si>
  <si>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</si>
  <si>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</si>
  <si>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</si>
  <si>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</si>
  <si>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</si>
  <si>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</si>
  <si>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</si>
  <si>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</si>
  <si>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</si>
  <si>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</si>
  <si>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</si>
  <si>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</si>
  <si>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</si>
  <si>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</si>
  <si>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</si>
  <si>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</si>
  <si>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</si>
  <si>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</si>
  <si>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</si>
  <si>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</si>
  <si>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</si>
  <si>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</si>
  <si>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</si>
  <si>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</si>
  <si>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</si>
  <si>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</si>
  <si>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</si>
  <si>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</si>
  <si>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</si>
  <si>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</si>
  <si>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</si>
  <si>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</si>
  <si>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</si>
  <si>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</si>
  <si>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</si>
  <si>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8. melléklet</t>
  </si>
  <si>
    <t>Belső ellenőrzés</t>
  </si>
  <si>
    <t>Fht-ra jogosultak hosszabb időtartamú közfoglalkoztatása</t>
  </si>
  <si>
    <t>2./1</t>
  </si>
  <si>
    <t>2./2</t>
  </si>
  <si>
    <t>2./3</t>
  </si>
  <si>
    <t>2./4</t>
  </si>
  <si>
    <t>1./1</t>
  </si>
  <si>
    <t>1./2</t>
  </si>
  <si>
    <t>1./3</t>
  </si>
  <si>
    <t>1..</t>
  </si>
  <si>
    <t>II/3/a</t>
  </si>
  <si>
    <t>II/3/b</t>
  </si>
  <si>
    <t>Működési kiadások összesen</t>
  </si>
  <si>
    <t>Pápakörnyéki Önkormányzatok Feladatellátó Társulása által működtetett</t>
  </si>
  <si>
    <t>Pápakörnyéki Önkormányzatok Feladatellátó Intézmény</t>
  </si>
  <si>
    <t>Bevételi jogcímek</t>
  </si>
  <si>
    <t>Finanszírozás</t>
  </si>
  <si>
    <t>Bevételek összesen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</si>
  <si>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</si>
  <si>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</si>
  <si>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</si>
  <si>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</si>
  <si>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Kiadások összesen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</si>
  <si>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</si>
  <si>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</si>
  <si>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</si>
  <si>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</si>
  <si>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</si>
  <si>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</si>
  <si>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</si>
  <si>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Települések</t>
  </si>
  <si>
    <t>lakosság-</t>
  </si>
  <si>
    <t>Házi orvosi ügyelet</t>
  </si>
  <si>
    <t>Igazgatás</t>
  </si>
  <si>
    <t>Sport</t>
  </si>
  <si>
    <t>önkormányzati hozzájárulás feladatonként Ft/fő</t>
  </si>
  <si>
    <t>Bankonyszentiván</t>
  </si>
  <si>
    <t>Magyargencs</t>
  </si>
  <si>
    <t>Pápadereske</t>
  </si>
  <si>
    <t>feladatonként</t>
  </si>
  <si>
    <t>V/2.</t>
  </si>
  <si>
    <t>Előző évi normatíva visszafizetése</t>
  </si>
  <si>
    <t>Család és gyermekjóléti szolg.</t>
  </si>
  <si>
    <t>Házi orvosi ügyeleti ellátás</t>
  </si>
  <si>
    <t>Közfoglalkoztatottak alapilletménye</t>
  </si>
  <si>
    <t>Külső személyi juttatás</t>
  </si>
  <si>
    <t>Közüzemi díjak</t>
  </si>
  <si>
    <t>(Közös hivatalhoz tartozó települések száma 5 és 8 közötti)</t>
  </si>
  <si>
    <t xml:space="preserve">Mutatószám </t>
  </si>
  <si>
    <t>(feladatellátáshoz tartozó közös hivatalok száma alapján)</t>
  </si>
  <si>
    <t xml:space="preserve">Család és gyermekjóléti szolgáltatási alapnormatíva </t>
  </si>
  <si>
    <t>Család és gyermekjóléti szolgáltatási kiegészítő normatíva</t>
  </si>
  <si>
    <t>9 db</t>
  </si>
  <si>
    <t>3 db</t>
  </si>
  <si>
    <t>Vaszar Község Önkormányzatnak Munkaszervezet működéséhez átadott</t>
  </si>
  <si>
    <t>Lakosságszám</t>
  </si>
  <si>
    <t>Család és gyermekj. szolg.</t>
  </si>
  <si>
    <t>Települések száma</t>
  </si>
  <si>
    <t>Előző évi maradvány igénybevétele</t>
  </si>
  <si>
    <t>I/3.</t>
  </si>
  <si>
    <t>I/4.</t>
  </si>
  <si>
    <t>I/5.</t>
  </si>
  <si>
    <t>III/1.</t>
  </si>
  <si>
    <t>III/2.</t>
  </si>
  <si>
    <t>III/3.</t>
  </si>
  <si>
    <t>III/4.</t>
  </si>
  <si>
    <t>III/5.</t>
  </si>
  <si>
    <t>III/6.</t>
  </si>
  <si>
    <t>III/7.</t>
  </si>
  <si>
    <t>Maradvány igénybevétele</t>
  </si>
  <si>
    <t>III. 3.a</t>
  </si>
  <si>
    <t>III. 3. aab</t>
  </si>
  <si>
    <t>III. 3. da</t>
  </si>
  <si>
    <t>Házi segítségnyújtás - szociális segítés</t>
  </si>
  <si>
    <t>III. 3. db</t>
  </si>
  <si>
    <t xml:space="preserve">Házi segítségnyújtás - személyi gondozás társulás által történő feladatellátása </t>
  </si>
  <si>
    <t xml:space="preserve"> Ft-ban</t>
  </si>
  <si>
    <t>Ft-ban</t>
  </si>
  <si>
    <t>9. melléklet</t>
  </si>
  <si>
    <t>Nyitó pénzkészlet</t>
  </si>
  <si>
    <t>20.</t>
  </si>
  <si>
    <t>Záró pénzkészlet</t>
  </si>
  <si>
    <t>Támogatási kölcsönök visszatérülése</t>
  </si>
  <si>
    <t>Előző évi maradvány igénybevétele működési célra</t>
  </si>
  <si>
    <t>Előző évi maradvány igénybevétele felhalmozási célra</t>
  </si>
  <si>
    <t>10. melléklet</t>
  </si>
  <si>
    <t>2018. évi tervezett kiadásaihoz a tagönkormányzatok hozzájárulása feladatonként</t>
  </si>
  <si>
    <t>2018. évi tervezett bevételei jogcímenként</t>
  </si>
  <si>
    <t>Gesztor önkormányzattól normatíva átvétele 2018. évre</t>
  </si>
  <si>
    <t>2018. évi tervezett kiadásai</t>
  </si>
  <si>
    <t>44+2</t>
  </si>
  <si>
    <t>I/6.</t>
  </si>
  <si>
    <t>Közalkalmazottak jubileumi jutalma</t>
  </si>
  <si>
    <t>2018. évi tervezett bevételei és kiadásai</t>
  </si>
  <si>
    <t>2018. évi tervezett kiadásai feladatonként</t>
  </si>
  <si>
    <t>IV/1.</t>
  </si>
  <si>
    <t>Informatikai eszközök beszerzése</t>
  </si>
  <si>
    <t>2018. évi tervezett pénzeszköz átadása és átvétele</t>
  </si>
  <si>
    <t>Gesztor önkormányzattól 2018. évi normatív támogatások átvétele</t>
  </si>
  <si>
    <t>Önkormányzatok  hozzájárulása ellátandó feladataikhoz</t>
  </si>
  <si>
    <t>OEP finanszírozás</t>
  </si>
  <si>
    <t>Pénzeszköz átvételek összesen</t>
  </si>
  <si>
    <t>Pénzeszköz átadás összesen</t>
  </si>
  <si>
    <t>2018. évi bevételi-kiadási előirányzatainak mérlegszerű bemutatása</t>
  </si>
  <si>
    <t>2018. évi előirányzatfelhasználási ütemterve</t>
  </si>
  <si>
    <t>2018. évre tervezett gesztor önkormányzattól, Vaszar Község Önkormányzatától átvett normatív támogatásai</t>
  </si>
  <si>
    <t>a 2016. évi C. tv. 2. számú melléklete szerint</t>
  </si>
  <si>
    <t>39 fő</t>
  </si>
  <si>
    <t>97 fő</t>
  </si>
  <si>
    <t>2018. évi likviditási terve</t>
  </si>
  <si>
    <t>5a melléklet</t>
  </si>
  <si>
    <t>2018. évi tervezett felhalmozási kiadásai kormányzati funkciónként</t>
  </si>
  <si>
    <t>Kormányzati funkció</t>
  </si>
  <si>
    <t>Család és gyermekjóléti szolgálat</t>
  </si>
  <si>
    <t>5 db számítógép, monitorral, irodai szoftverrel</t>
  </si>
  <si>
    <t>1 db fénymásoló</t>
  </si>
  <si>
    <t>1 db számítógép, monitorral, irodai szoftverrel</t>
  </si>
  <si>
    <t>Önkormányzatok igazgatási tevékenysége</t>
  </si>
  <si>
    <t>gázkazán csere</t>
  </si>
  <si>
    <t>klíma beépítése</t>
  </si>
  <si>
    <t>villamoshálózat fejlesztése</t>
  </si>
  <si>
    <t>számítógépek beszerzése</t>
  </si>
  <si>
    <t>21 db kerékpár gondozónőknek</t>
  </si>
  <si>
    <t>Felhalmozási kiadások összesen</t>
  </si>
  <si>
    <t>Fejezet, cím</t>
  </si>
  <si>
    <t>VI. 2/2</t>
  </si>
  <si>
    <t>VI. 2/3</t>
  </si>
  <si>
    <t>VI. 1/1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</si>
</sst>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7"/>
      <color indexed="8"/>
      <name val="Garamond"/>
      <family val="1"/>
    </font>
    <font>
      <sz val="7"/>
      <color indexed="8"/>
      <name val="Calibri"/>
      <family val="2"/>
    </font>
    <font>
      <b/>
      <sz val="7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1" fillId="0" borderId="0" applyFont="0" applyFill="0" applyBorder="0" applyAlignment="0" applyProtection="0"/>
  </cellStyleXfs>
  <cellXfs count="48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0" applyNumberFormat="1" applyFont="1" applyAlignment="1">
      <alignment horizontal="right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1" fillId="0" borderId="0" xfId="40" applyNumberFormat="1" applyFont="1" applyAlignment="1">
      <alignment/>
    </xf>
    <xf numFmtId="165" fontId="5" fillId="0" borderId="10" xfId="4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/>
    </xf>
    <xf numFmtId="165" fontId="2" fillId="0" borderId="0" xfId="40" applyNumberFormat="1" applyFont="1" applyAlignment="1">
      <alignment horizontal="right"/>
    </xf>
    <xf numFmtId="165" fontId="8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3" fontId="3" fillId="0" borderId="10" xfId="4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7" fillId="0" borderId="10" xfId="40" applyNumberFormat="1" applyFont="1" applyBorder="1" applyAlignment="1">
      <alignment wrapText="1"/>
    </xf>
    <xf numFmtId="164" fontId="7" fillId="0" borderId="16" xfId="40" applyNumberFormat="1" applyFont="1" applyBorder="1" applyAlignment="1">
      <alignment wrapText="1"/>
    </xf>
    <xf numFmtId="165" fontId="5" fillId="0" borderId="16" xfId="40" applyNumberFormat="1" applyFont="1" applyBorder="1" applyAlignment="1">
      <alignment horizontal="right"/>
    </xf>
    <xf numFmtId="165" fontId="5" fillId="0" borderId="17" xfId="40" applyNumberFormat="1" applyFont="1" applyBorder="1" applyAlignment="1">
      <alignment horizontal="right"/>
    </xf>
    <xf numFmtId="165" fontId="5" fillId="0" borderId="18" xfId="4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5" fontId="5" fillId="0" borderId="24" xfId="40" applyNumberFormat="1" applyFont="1" applyBorder="1" applyAlignment="1">
      <alignment horizontal="right"/>
    </xf>
    <xf numFmtId="165" fontId="3" fillId="0" borderId="25" xfId="4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4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23" xfId="0" applyFont="1" applyBorder="1" applyAlignment="1">
      <alignment/>
    </xf>
    <xf numFmtId="0" fontId="0" fillId="0" borderId="29" xfId="0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30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165" fontId="2" fillId="0" borderId="31" xfId="40" applyNumberFormat="1" applyFont="1" applyBorder="1" applyAlignment="1">
      <alignment horizontal="right"/>
    </xf>
    <xf numFmtId="165" fontId="3" fillId="0" borderId="31" xfId="40" applyNumberFormat="1" applyFont="1" applyBorder="1" applyAlignment="1">
      <alignment horizontal="right"/>
    </xf>
    <xf numFmtId="165" fontId="3" fillId="0" borderId="32" xfId="40" applyNumberFormat="1" applyFont="1" applyBorder="1" applyAlignment="1">
      <alignment horizontal="right"/>
    </xf>
    <xf numFmtId="49" fontId="3" fillId="0" borderId="33" xfId="0" applyNumberFormat="1" applyFont="1" applyBorder="1" applyAlignment="1">
      <alignment/>
    </xf>
    <xf numFmtId="0" fontId="11" fillId="0" borderId="13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 horizontal="center"/>
    </xf>
    <xf numFmtId="3" fontId="2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4" fontId="4" fillId="0" borderId="23" xfId="40" applyNumberFormat="1" applyFont="1" applyBorder="1" applyAlignment="1">
      <alignment wrapText="1"/>
    </xf>
    <xf numFmtId="165" fontId="3" fillId="0" borderId="23" xfId="40" applyNumberFormat="1" applyFont="1" applyBorder="1" applyAlignment="1">
      <alignment horizontal="right"/>
    </xf>
    <xf numFmtId="165" fontId="3" fillId="0" borderId="23" xfId="40" applyNumberFormat="1" applyFont="1" applyBorder="1" applyAlignment="1">
      <alignment horizontal="right"/>
    </xf>
    <xf numFmtId="164" fontId="13" fillId="0" borderId="41" xfId="40" applyNumberFormat="1" applyFont="1" applyBorder="1" applyAlignment="1">
      <alignment horizontal="center" wrapText="1"/>
    </xf>
    <xf numFmtId="164" fontId="6" fillId="0" borderId="42" xfId="40" applyNumberFormat="1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3" fontId="3" fillId="0" borderId="32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7" fillId="0" borderId="4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3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2" fillId="0" borderId="21" xfId="0" applyFont="1" applyBorder="1" applyAlignment="1">
      <alignment/>
    </xf>
    <xf numFmtId="3" fontId="3" fillId="0" borderId="36" xfId="0" applyNumberFormat="1" applyFont="1" applyBorder="1" applyAlignment="1">
      <alignment horizontal="right" vertical="center" wrapText="1"/>
    </xf>
    <xf numFmtId="0" fontId="10" fillId="0" borderId="4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0" fillId="0" borderId="45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2" fillId="0" borderId="49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2" fillId="0" borderId="36" xfId="0" applyFont="1" applyBorder="1" applyAlignment="1">
      <alignment horizontal="center"/>
    </xf>
    <xf numFmtId="167" fontId="8" fillId="0" borderId="35" xfId="0" applyNumberFormat="1" applyFont="1" applyBorder="1" applyAlignment="1">
      <alignment horizontal="center"/>
    </xf>
    <xf numFmtId="12" fontId="8" fillId="0" borderId="35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" fontId="8" fillId="0" borderId="35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170" fontId="8" fillId="0" borderId="35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3" fontId="3" fillId="0" borderId="16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/>
    </xf>
    <xf numFmtId="3" fontId="3" fillId="0" borderId="16" xfId="40" applyNumberFormat="1" applyFont="1" applyBorder="1" applyAlignment="1">
      <alignment/>
    </xf>
    <xf numFmtId="3" fontId="3" fillId="0" borderId="21" xfId="40" applyNumberFormat="1" applyFont="1" applyBorder="1" applyAlignment="1">
      <alignment/>
    </xf>
    <xf numFmtId="3" fontId="3" fillId="0" borderId="22" xfId="40" applyNumberFormat="1" applyFont="1" applyBorder="1" applyAlignment="1">
      <alignment/>
    </xf>
    <xf numFmtId="0" fontId="2" fillId="0" borderId="50" xfId="0" applyFont="1" applyBorder="1" applyAlignment="1">
      <alignment horizontal="left"/>
    </xf>
    <xf numFmtId="3" fontId="2" fillId="0" borderId="38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67" fontId="2" fillId="0" borderId="35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59" xfId="0" applyFont="1" applyBorder="1" applyAlignment="1">
      <alignment/>
    </xf>
    <xf numFmtId="0" fontId="16" fillId="0" borderId="60" xfId="0" applyFont="1" applyBorder="1" applyAlignment="1">
      <alignment horizontal="center"/>
    </xf>
    <xf numFmtId="0" fontId="57" fillId="0" borderId="41" xfId="0" applyFont="1" applyBorder="1" applyAlignment="1">
      <alignment/>
    </xf>
    <xf numFmtId="0" fontId="57" fillId="0" borderId="31" xfId="0" applyFont="1" applyBorder="1" applyAlignment="1">
      <alignment/>
    </xf>
    <xf numFmtId="0" fontId="57" fillId="0" borderId="59" xfId="0" applyFont="1" applyBorder="1" applyAlignment="1">
      <alignment/>
    </xf>
    <xf numFmtId="0" fontId="57" fillId="0" borderId="42" xfId="0" applyFont="1" applyFill="1" applyBorder="1" applyAlignment="1">
      <alignment/>
    </xf>
    <xf numFmtId="0" fontId="17" fillId="0" borderId="16" xfId="0" applyFont="1" applyBorder="1" applyAlignment="1">
      <alignment horizontal="left"/>
    </xf>
    <xf numFmtId="0" fontId="57" fillId="0" borderId="31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3" fontId="2" fillId="0" borderId="52" xfId="0" applyNumberFormat="1" applyFont="1" applyBorder="1" applyAlignment="1">
      <alignment/>
    </xf>
    <xf numFmtId="3" fontId="2" fillId="0" borderId="61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167" fontId="2" fillId="0" borderId="48" xfId="0" applyNumberFormat="1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6" fillId="0" borderId="32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3" fontId="3" fillId="0" borderId="23" xfId="40" applyNumberFormat="1" applyFont="1" applyBorder="1" applyAlignment="1">
      <alignment horizontal="right"/>
    </xf>
    <xf numFmtId="3" fontId="3" fillId="0" borderId="63" xfId="40" applyNumberFormat="1" applyFont="1" applyBorder="1" applyAlignment="1">
      <alignment horizontal="right"/>
    </xf>
    <xf numFmtId="0" fontId="8" fillId="0" borderId="27" xfId="0" applyFont="1" applyBorder="1" applyAlignment="1">
      <alignment horizontal="center" wrapText="1"/>
    </xf>
    <xf numFmtId="3" fontId="2" fillId="0" borderId="16" xfId="40" applyNumberFormat="1" applyFont="1" applyBorder="1" applyAlignment="1">
      <alignment horizontal="right"/>
    </xf>
    <xf numFmtId="3" fontId="3" fillId="0" borderId="22" xfId="40" applyNumberFormat="1" applyFont="1" applyBorder="1" applyAlignment="1">
      <alignment horizontal="right"/>
    </xf>
    <xf numFmtId="0" fontId="2" fillId="0" borderId="30" xfId="0" applyFont="1" applyBorder="1" applyAlignment="1">
      <alignment horizontal="center" wrapText="1"/>
    </xf>
    <xf numFmtId="3" fontId="3" fillId="0" borderId="23" xfId="4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26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60" fillId="0" borderId="19" xfId="0" applyFont="1" applyBorder="1" applyAlignment="1">
      <alignment/>
    </xf>
    <xf numFmtId="0" fontId="19" fillId="0" borderId="23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23" xfId="0" applyFont="1" applyBorder="1" applyAlignment="1">
      <alignment/>
    </xf>
    <xf numFmtId="3" fontId="60" fillId="0" borderId="10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60" fillId="0" borderId="29" xfId="0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61" fillId="0" borderId="11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61" fillId="32" borderId="11" xfId="0" applyNumberFormat="1" applyFont="1" applyFill="1" applyBorder="1" applyAlignment="1">
      <alignment/>
    </xf>
    <xf numFmtId="3" fontId="61" fillId="0" borderId="36" xfId="0" applyNumberFormat="1" applyFont="1" applyBorder="1" applyAlignment="1">
      <alignment/>
    </xf>
    <xf numFmtId="3" fontId="61" fillId="0" borderId="38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3" fontId="61" fillId="32" borderId="10" xfId="0" applyNumberFormat="1" applyFont="1" applyFill="1" applyBorder="1" applyAlignment="1">
      <alignment/>
    </xf>
    <xf numFmtId="3" fontId="61" fillId="0" borderId="16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61" fillId="32" borderId="0" xfId="0" applyNumberFormat="1" applyFont="1" applyFill="1" applyBorder="1" applyAlignment="1">
      <alignment/>
    </xf>
    <xf numFmtId="3" fontId="61" fillId="32" borderId="38" xfId="0" applyNumberFormat="1" applyFont="1" applyFill="1" applyBorder="1" applyAlignment="1">
      <alignment/>
    </xf>
    <xf numFmtId="3" fontId="61" fillId="0" borderId="13" xfId="0" applyNumberFormat="1" applyFont="1" applyBorder="1" applyAlignment="1">
      <alignment/>
    </xf>
    <xf numFmtId="3" fontId="61" fillId="0" borderId="64" xfId="0" applyNumberFormat="1" applyFont="1" applyBorder="1" applyAlignment="1">
      <alignment/>
    </xf>
    <xf numFmtId="3" fontId="61" fillId="32" borderId="61" xfId="0" applyNumberFormat="1" applyFont="1" applyFill="1" applyBorder="1" applyAlignment="1">
      <alignment/>
    </xf>
    <xf numFmtId="3" fontId="61" fillId="32" borderId="64" xfId="0" applyNumberFormat="1" applyFont="1" applyFill="1" applyBorder="1" applyAlignment="1">
      <alignment/>
    </xf>
    <xf numFmtId="3" fontId="61" fillId="0" borderId="62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right"/>
    </xf>
    <xf numFmtId="3" fontId="61" fillId="32" borderId="10" xfId="0" applyNumberFormat="1" applyFont="1" applyFill="1" applyBorder="1" applyAlignment="1">
      <alignment horizontal="right"/>
    </xf>
    <xf numFmtId="3" fontId="61" fillId="0" borderId="16" xfId="0" applyNumberFormat="1" applyFont="1" applyBorder="1" applyAlignment="1">
      <alignment horizontal="right"/>
    </xf>
    <xf numFmtId="3" fontId="61" fillId="0" borderId="64" xfId="0" applyNumberFormat="1" applyFont="1" applyBorder="1" applyAlignment="1">
      <alignment horizontal="right"/>
    </xf>
    <xf numFmtId="3" fontId="61" fillId="0" borderId="62" xfId="0" applyNumberFormat="1" applyFont="1" applyBorder="1" applyAlignment="1">
      <alignment horizontal="right"/>
    </xf>
    <xf numFmtId="3" fontId="22" fillId="0" borderId="45" xfId="0" applyNumberFormat="1" applyFont="1" applyBorder="1" applyAlignment="1">
      <alignment/>
    </xf>
    <xf numFmtId="3" fontId="22" fillId="0" borderId="65" xfId="0" applyNumberFormat="1" applyFont="1" applyBorder="1" applyAlignment="1">
      <alignment horizontal="right"/>
    </xf>
    <xf numFmtId="3" fontId="22" fillId="0" borderId="66" xfId="0" applyNumberFormat="1" applyFont="1" applyBorder="1" applyAlignment="1">
      <alignment horizontal="right"/>
    </xf>
    <xf numFmtId="3" fontId="22" fillId="0" borderId="67" xfId="0" applyNumberFormat="1" applyFont="1" applyBorder="1" applyAlignment="1">
      <alignment horizontal="right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3" fontId="22" fillId="0" borderId="56" xfId="0" applyNumberFormat="1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3" fontId="21" fillId="0" borderId="12" xfId="0" applyNumberFormat="1" applyFont="1" applyBorder="1" applyAlignment="1">
      <alignment horizontal="right"/>
    </xf>
    <xf numFmtId="3" fontId="61" fillId="0" borderId="12" xfId="0" applyNumberFormat="1" applyFont="1" applyBorder="1" applyAlignment="1">
      <alignment horizontal="right"/>
    </xf>
    <xf numFmtId="3" fontId="61" fillId="32" borderId="51" xfId="0" applyNumberFormat="1" applyFont="1" applyFill="1" applyBorder="1" applyAlignment="1">
      <alignment horizontal="right"/>
    </xf>
    <xf numFmtId="3" fontId="22" fillId="0" borderId="55" xfId="0" applyNumberFormat="1" applyFont="1" applyBorder="1" applyAlignment="1">
      <alignment horizontal="right"/>
    </xf>
    <xf numFmtId="3" fontId="61" fillId="33" borderId="50" xfId="0" applyNumberFormat="1" applyFont="1" applyFill="1" applyBorder="1" applyAlignment="1">
      <alignment/>
    </xf>
    <xf numFmtId="3" fontId="61" fillId="0" borderId="23" xfId="0" applyNumberFormat="1" applyFont="1" applyBorder="1" applyAlignment="1">
      <alignment/>
    </xf>
    <xf numFmtId="3" fontId="61" fillId="32" borderId="23" xfId="0" applyNumberFormat="1" applyFont="1" applyFill="1" applyBorder="1" applyAlignment="1">
      <alignment/>
    </xf>
    <xf numFmtId="3" fontId="61" fillId="33" borderId="52" xfId="0" applyNumberFormat="1" applyFont="1" applyFill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61" fillId="0" borderId="23" xfId="0" applyNumberFormat="1" applyFont="1" applyBorder="1" applyAlignment="1">
      <alignment horizontal="right"/>
    </xf>
    <xf numFmtId="3" fontId="61" fillId="32" borderId="23" xfId="0" applyNumberFormat="1" applyFont="1" applyFill="1" applyBorder="1" applyAlignment="1">
      <alignment horizontal="right"/>
    </xf>
    <xf numFmtId="3" fontId="61" fillId="0" borderId="52" xfId="0" applyNumberFormat="1" applyFont="1" applyBorder="1" applyAlignment="1">
      <alignment horizontal="right"/>
    </xf>
    <xf numFmtId="3" fontId="61" fillId="32" borderId="13" xfId="0" applyNumberFormat="1" applyFont="1" applyFill="1" applyBorder="1" applyAlignment="1">
      <alignment/>
    </xf>
    <xf numFmtId="3" fontId="61" fillId="33" borderId="13" xfId="0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/>
    </xf>
    <xf numFmtId="3" fontId="61" fillId="34" borderId="13" xfId="0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 horizontal="right"/>
    </xf>
    <xf numFmtId="3" fontId="61" fillId="34" borderId="64" xfId="0" applyNumberFormat="1" applyFont="1" applyFill="1" applyBorder="1" applyAlignment="1">
      <alignment horizontal="right"/>
    </xf>
    <xf numFmtId="3" fontId="61" fillId="33" borderId="23" xfId="0" applyNumberFormat="1" applyFont="1" applyFill="1" applyBorder="1" applyAlignment="1">
      <alignment/>
    </xf>
    <xf numFmtId="3" fontId="21" fillId="33" borderId="23" xfId="0" applyNumberFormat="1" applyFont="1" applyFill="1" applyBorder="1" applyAlignment="1">
      <alignment horizontal="right"/>
    </xf>
    <xf numFmtId="3" fontId="61" fillId="33" borderId="23" xfId="0" applyNumberFormat="1" applyFont="1" applyFill="1" applyBorder="1" applyAlignment="1">
      <alignment horizontal="right"/>
    </xf>
    <xf numFmtId="3" fontId="61" fillId="34" borderId="23" xfId="0" applyNumberFormat="1" applyFont="1" applyFill="1" applyBorder="1" applyAlignment="1">
      <alignment/>
    </xf>
    <xf numFmtId="3" fontId="61" fillId="34" borderId="10" xfId="0" applyNumberFormat="1" applyFont="1" applyFill="1" applyBorder="1" applyAlignment="1">
      <alignment/>
    </xf>
    <xf numFmtId="3" fontId="22" fillId="0" borderId="56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53" fillId="0" borderId="31" xfId="0" applyNumberFormat="1" applyFont="1" applyBorder="1" applyAlignment="1">
      <alignment/>
    </xf>
    <xf numFmtId="0" fontId="2" fillId="0" borderId="53" xfId="0" applyFont="1" applyBorder="1" applyAlignment="1">
      <alignment horizontal="left"/>
    </xf>
    <xf numFmtId="0" fontId="3" fillId="0" borderId="64" xfId="0" applyFont="1" applyBorder="1" applyAlignment="1">
      <alignment/>
    </xf>
    <xf numFmtId="0" fontId="3" fillId="0" borderId="53" xfId="0" applyFont="1" applyBorder="1" applyAlignment="1">
      <alignment/>
    </xf>
    <xf numFmtId="3" fontId="3" fillId="0" borderId="62" xfId="0" applyNumberFormat="1" applyFont="1" applyBorder="1" applyAlignment="1">
      <alignment horizontal="right"/>
    </xf>
    <xf numFmtId="165" fontId="8" fillId="0" borderId="23" xfId="40" applyNumberFormat="1" applyFont="1" applyBorder="1" applyAlignment="1">
      <alignment horizontal="right"/>
    </xf>
    <xf numFmtId="0" fontId="8" fillId="0" borderId="4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9" fontId="3" fillId="0" borderId="63" xfId="0" applyNumberFormat="1" applyFont="1" applyBorder="1" applyAlignment="1">
      <alignment/>
    </xf>
    <xf numFmtId="165" fontId="8" fillId="0" borderId="21" xfId="40" applyNumberFormat="1" applyFont="1" applyBorder="1" applyAlignment="1">
      <alignment horizontal="right"/>
    </xf>
    <xf numFmtId="165" fontId="3" fillId="0" borderId="22" xfId="40" applyNumberFormat="1" applyFont="1" applyBorder="1" applyAlignment="1">
      <alignment/>
    </xf>
    <xf numFmtId="0" fontId="7" fillId="0" borderId="68" xfId="0" applyFont="1" applyBorder="1" applyAlignment="1">
      <alignment horizontal="center"/>
    </xf>
    <xf numFmtId="49" fontId="3" fillId="0" borderId="29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3" fontId="61" fillId="0" borderId="50" xfId="0" applyNumberFormat="1" applyFont="1" applyBorder="1" applyAlignment="1">
      <alignment/>
    </xf>
    <xf numFmtId="3" fontId="61" fillId="32" borderId="50" xfId="0" applyNumberFormat="1" applyFont="1" applyFill="1" applyBorder="1" applyAlignment="1">
      <alignment/>
    </xf>
    <xf numFmtId="3" fontId="61" fillId="0" borderId="69" xfId="0" applyNumberFormat="1" applyFont="1" applyBorder="1" applyAlignment="1">
      <alignment/>
    </xf>
    <xf numFmtId="3" fontId="61" fillId="0" borderId="52" xfId="0" applyNumberFormat="1" applyFont="1" applyBorder="1" applyAlignment="1">
      <alignment/>
    </xf>
    <xf numFmtId="0" fontId="61" fillId="0" borderId="41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59" xfId="0" applyFont="1" applyBorder="1" applyAlignment="1">
      <alignment/>
    </xf>
    <xf numFmtId="3" fontId="61" fillId="0" borderId="31" xfId="0" applyNumberFormat="1" applyFont="1" applyBorder="1" applyAlignment="1">
      <alignment/>
    </xf>
    <xf numFmtId="0" fontId="61" fillId="0" borderId="59" xfId="0" applyFont="1" applyFill="1" applyBorder="1" applyAlignment="1">
      <alignment/>
    </xf>
    <xf numFmtId="3" fontId="61" fillId="0" borderId="59" xfId="0" applyNumberFormat="1" applyFont="1" applyBorder="1" applyAlignment="1">
      <alignment/>
    </xf>
    <xf numFmtId="0" fontId="61" fillId="0" borderId="42" xfId="0" applyFont="1" applyBorder="1" applyAlignment="1">
      <alignment/>
    </xf>
    <xf numFmtId="0" fontId="21" fillId="0" borderId="31" xfId="0" applyFont="1" applyBorder="1" applyAlignment="1">
      <alignment/>
    </xf>
    <xf numFmtId="0" fontId="61" fillId="0" borderId="32" xfId="0" applyFont="1" applyBorder="1" applyAlignment="1">
      <alignment/>
    </xf>
    <xf numFmtId="3" fontId="61" fillId="33" borderId="52" xfId="0" applyNumberFormat="1" applyFont="1" applyFill="1" applyBorder="1" applyAlignment="1">
      <alignment horizontal="right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 horizontal="right"/>
    </xf>
    <xf numFmtId="0" fontId="62" fillId="0" borderId="28" xfId="0" applyFont="1" applyBorder="1" applyAlignment="1">
      <alignment horizontal="center"/>
    </xf>
    <xf numFmtId="0" fontId="62" fillId="0" borderId="21" xfId="0" applyFont="1" applyBorder="1" applyAlignment="1">
      <alignment/>
    </xf>
    <xf numFmtId="0" fontId="62" fillId="0" borderId="70" xfId="0" applyFont="1" applyBorder="1" applyAlignment="1">
      <alignment horizontal="center"/>
    </xf>
    <xf numFmtId="0" fontId="62" fillId="0" borderId="33" xfId="0" applyFont="1" applyBorder="1" applyAlignment="1">
      <alignment/>
    </xf>
    <xf numFmtId="0" fontId="61" fillId="0" borderId="33" xfId="0" applyFont="1" applyBorder="1" applyAlignment="1">
      <alignment/>
    </xf>
    <xf numFmtId="0" fontId="61" fillId="0" borderId="29" xfId="0" applyFont="1" applyBorder="1" applyAlignment="1">
      <alignment/>
    </xf>
    <xf numFmtId="0" fontId="62" fillId="0" borderId="10" xfId="0" applyFont="1" applyBorder="1" applyAlignment="1">
      <alignment/>
    </xf>
    <xf numFmtId="0" fontId="61" fillId="0" borderId="21" xfId="0" applyFont="1" applyBorder="1" applyAlignment="1">
      <alignment/>
    </xf>
    <xf numFmtId="0" fontId="62" fillId="0" borderId="27" xfId="0" applyFont="1" applyBorder="1" applyAlignment="1">
      <alignment horizontal="center"/>
    </xf>
    <xf numFmtId="3" fontId="62" fillId="0" borderId="2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164" fontId="9" fillId="0" borderId="30" xfId="40" applyNumberFormat="1" applyFont="1" applyBorder="1" applyAlignment="1">
      <alignment horizontal="center" wrapText="1"/>
    </xf>
    <xf numFmtId="164" fontId="9" fillId="0" borderId="28" xfId="40" applyNumberFormat="1" applyFont="1" applyBorder="1" applyAlignment="1">
      <alignment horizontal="center" wrapText="1"/>
    </xf>
    <xf numFmtId="164" fontId="9" fillId="0" borderId="27" xfId="4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72" xfId="0" applyFont="1" applyBorder="1" applyAlignment="1">
      <alignment horizontal="right"/>
    </xf>
    <xf numFmtId="0" fontId="1" fillId="0" borderId="72" xfId="0" applyFont="1" applyBorder="1" applyAlignment="1">
      <alignment/>
    </xf>
    <xf numFmtId="49" fontId="3" fillId="0" borderId="3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53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" fillId="0" borderId="64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3" fillId="0" borderId="6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2" fontId="8" fillId="0" borderId="44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2" fontId="8" fillId="0" borderId="44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2" fontId="2" fillId="0" borderId="14" xfId="0" applyNumberFormat="1" applyFont="1" applyBorder="1" applyAlignment="1">
      <alignment horizontal="left"/>
    </xf>
    <xf numFmtId="12" fontId="2" fillId="0" borderId="69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12" fontId="2" fillId="0" borderId="15" xfId="0" applyNumberFormat="1" applyFont="1" applyBorder="1" applyAlignment="1">
      <alignment horizontal="left"/>
    </xf>
    <xf numFmtId="12" fontId="2" fillId="0" borderId="50" xfId="0" applyNumberFormat="1" applyFont="1" applyBorder="1" applyAlignment="1">
      <alignment horizontal="left"/>
    </xf>
    <xf numFmtId="0" fontId="3" fillId="0" borderId="73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3" fontId="22" fillId="0" borderId="65" xfId="0" applyNumberFormat="1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3" fontId="22" fillId="0" borderId="66" xfId="0" applyNumberFormat="1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3" fontId="22" fillId="0" borderId="72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22" fillId="0" borderId="67" xfId="0" applyNumberFormat="1" applyFont="1" applyBorder="1" applyAlignment="1">
      <alignment horizontal="center"/>
    </xf>
    <xf numFmtId="3" fontId="22" fillId="0" borderId="76" xfId="0" applyNumberFormat="1" applyFont="1" applyBorder="1" applyAlignment="1">
      <alignment horizontal="center"/>
    </xf>
    <xf numFmtId="3" fontId="61" fillId="0" borderId="67" xfId="0" applyNumberFormat="1" applyFont="1" applyBorder="1" applyAlignment="1">
      <alignment horizontal="center"/>
    </xf>
    <xf numFmtId="3" fontId="61" fillId="0" borderId="76" xfId="0" applyNumberFormat="1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3" fontId="21" fillId="0" borderId="65" xfId="0" applyNumberFormat="1" applyFont="1" applyBorder="1" applyAlignment="1">
      <alignment horizontal="center"/>
    </xf>
    <xf numFmtId="3" fontId="21" fillId="0" borderId="59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0" fontId="16" fillId="0" borderId="5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C25" sqref="C25"/>
    </sheetView>
  </sheetViews>
  <sheetFormatPr defaultColWidth="9.140625" defaultRowHeight="15"/>
  <cols>
    <col min="1" max="1" width="7.57421875" style="0" customWidth="1"/>
    <col min="2" max="2" width="58.00390625" style="0" customWidth="1"/>
    <col min="3" max="3" width="28.8515625" style="23" customWidth="1"/>
    <col min="4" max="4" width="11.7109375" style="15" hidden="1" customWidth="1"/>
    <col min="5" max="5" width="10.57421875" style="23" hidden="1" customWidth="1"/>
    <col min="6" max="6" width="11.00390625" style="23" hidden="1" customWidth="1"/>
  </cols>
  <sheetData>
    <row r="1" spans="1:6" ht="14.25">
      <c r="A1" s="353" t="s">
        <v>109</v>
      </c>
      <c r="B1" s="353"/>
      <c r="C1" s="353"/>
      <c r="D1" s="70"/>
      <c r="E1" s="71"/>
      <c r="F1" s="71"/>
    </row>
    <row r="2" spans="1:6" ht="14.25">
      <c r="A2" s="359" t="s">
        <v>119</v>
      </c>
      <c r="B2" s="359"/>
      <c r="C2" s="359"/>
      <c r="D2" s="359"/>
      <c r="E2" s="360"/>
      <c r="F2" s="360"/>
    </row>
    <row r="3" spans="1:6" ht="14.25">
      <c r="A3" s="359" t="s">
        <v>295</v>
      </c>
      <c r="B3" s="359"/>
      <c r="C3" s="359"/>
      <c r="D3" s="359"/>
      <c r="E3" s="359"/>
      <c r="F3" s="359"/>
    </row>
    <row r="4" spans="1:6" ht="15.75" customHeight="1" thickBot="1">
      <c r="A4" s="361" t="s">
        <v>284</v>
      </c>
      <c r="B4" s="362"/>
      <c r="C4" s="362"/>
      <c r="D4" s="362"/>
      <c r="E4" s="362"/>
      <c r="F4" s="362"/>
    </row>
    <row r="5" spans="1:6" ht="57.75" customHeight="1">
      <c r="A5" s="75"/>
      <c r="B5" s="76"/>
      <c r="C5" s="130" t="s">
        <v>107</v>
      </c>
      <c r="D5" s="356"/>
      <c r="E5" s="357"/>
      <c r="F5" s="358"/>
    </row>
    <row r="6" spans="1:6" ht="14.25">
      <c r="A6" s="45" t="s">
        <v>143</v>
      </c>
      <c r="B6" s="77"/>
      <c r="C6" s="131" t="s">
        <v>94</v>
      </c>
      <c r="D6" s="127"/>
      <c r="E6" s="40"/>
      <c r="F6" s="41"/>
    </row>
    <row r="7" spans="1:6" ht="14.25" hidden="1">
      <c r="A7" s="45"/>
      <c r="B7" s="77"/>
      <c r="C7" s="98"/>
      <c r="D7" s="128"/>
      <c r="E7" s="24"/>
      <c r="F7" s="42"/>
    </row>
    <row r="8" spans="1:6" ht="14.25" hidden="1">
      <c r="A8" s="45"/>
      <c r="B8" s="77"/>
      <c r="C8" s="98"/>
      <c r="D8" s="128"/>
      <c r="E8" s="24"/>
      <c r="F8" s="42"/>
    </row>
    <row r="9" spans="1:6" ht="14.25" hidden="1">
      <c r="A9" s="45" t="s">
        <v>0</v>
      </c>
      <c r="B9" s="77"/>
      <c r="C9" s="98"/>
      <c r="D9" s="128"/>
      <c r="E9" s="24"/>
      <c r="F9" s="42"/>
    </row>
    <row r="10" spans="1:6" ht="14.25" hidden="1">
      <c r="A10" s="45" t="s">
        <v>1</v>
      </c>
      <c r="B10" s="77"/>
      <c r="C10" s="98"/>
      <c r="D10" s="128"/>
      <c r="E10" s="24"/>
      <c r="F10" s="42"/>
    </row>
    <row r="11" spans="1:6" ht="14.25">
      <c r="A11" s="45" t="s">
        <v>125</v>
      </c>
      <c r="B11" s="63" t="s">
        <v>102</v>
      </c>
      <c r="C11" s="99">
        <f>C12+C15+C16</f>
        <v>12861000</v>
      </c>
      <c r="D11" s="72"/>
      <c r="E11" s="24"/>
      <c r="F11" s="42"/>
    </row>
    <row r="12" spans="1:6" ht="14.25">
      <c r="A12" s="78" t="s">
        <v>95</v>
      </c>
      <c r="B12" s="77" t="s">
        <v>99</v>
      </c>
      <c r="C12" s="98">
        <v>12169000</v>
      </c>
      <c r="D12" s="72"/>
      <c r="E12" s="24"/>
      <c r="F12" s="42"/>
    </row>
    <row r="13" spans="1:6" ht="14.25" hidden="1">
      <c r="A13" s="78"/>
      <c r="B13" s="63"/>
      <c r="C13" s="98"/>
      <c r="D13" s="72"/>
      <c r="E13" s="24"/>
      <c r="F13" s="42"/>
    </row>
    <row r="14" spans="1:6" ht="14.25" hidden="1">
      <c r="A14" s="79"/>
      <c r="B14" s="63" t="s">
        <v>4</v>
      </c>
      <c r="C14" s="99"/>
      <c r="D14" s="72"/>
      <c r="E14" s="24"/>
      <c r="F14" s="42"/>
    </row>
    <row r="15" spans="1:7" ht="14.25">
      <c r="A15" s="78" t="s">
        <v>96</v>
      </c>
      <c r="B15" s="77" t="s">
        <v>97</v>
      </c>
      <c r="C15" s="98">
        <v>672000</v>
      </c>
      <c r="D15" s="72"/>
      <c r="E15" s="24"/>
      <c r="F15" s="42"/>
      <c r="G15" s="106"/>
    </row>
    <row r="16" spans="1:7" ht="14.25">
      <c r="A16" s="78" t="s">
        <v>98</v>
      </c>
      <c r="B16" s="77" t="s">
        <v>100</v>
      </c>
      <c r="C16" s="98">
        <v>20000</v>
      </c>
      <c r="D16" s="72"/>
      <c r="E16" s="24"/>
      <c r="F16" s="42"/>
      <c r="G16" s="106"/>
    </row>
    <row r="17" spans="1:7" ht="14.25">
      <c r="A17" s="78"/>
      <c r="B17" s="77"/>
      <c r="C17" s="98"/>
      <c r="D17" s="72"/>
      <c r="E17" s="24"/>
      <c r="F17" s="42"/>
      <c r="G17" s="211"/>
    </row>
    <row r="18" spans="1:6" ht="19.5" customHeight="1">
      <c r="A18" s="79" t="s">
        <v>52</v>
      </c>
      <c r="B18" s="63" t="s">
        <v>101</v>
      </c>
      <c r="C18" s="99">
        <f>C19+C21+C23+C24+C25</f>
        <v>149766000</v>
      </c>
      <c r="D18" s="72"/>
      <c r="E18" s="24"/>
      <c r="F18" s="42"/>
    </row>
    <row r="19" spans="1:6" ht="14.25">
      <c r="A19" s="78" t="s">
        <v>103</v>
      </c>
      <c r="B19" s="77" t="s">
        <v>308</v>
      </c>
      <c r="C19" s="98">
        <v>37200000</v>
      </c>
      <c r="D19" s="72"/>
      <c r="E19" s="24"/>
      <c r="F19" s="42"/>
    </row>
    <row r="20" spans="1:6" ht="14.25" hidden="1">
      <c r="A20" s="78"/>
      <c r="B20" s="63"/>
      <c r="C20" s="98"/>
      <c r="D20" s="72"/>
      <c r="E20" s="24"/>
      <c r="F20" s="42"/>
    </row>
    <row r="21" spans="1:6" ht="14.25">
      <c r="A21" s="78" t="s">
        <v>124</v>
      </c>
      <c r="B21" s="77" t="s">
        <v>116</v>
      </c>
      <c r="C21" s="98">
        <v>1792000</v>
      </c>
      <c r="D21" s="72"/>
      <c r="E21" s="24"/>
      <c r="F21" s="42"/>
    </row>
    <row r="22" spans="1:6" ht="14.25" hidden="1">
      <c r="A22" s="78"/>
      <c r="B22" s="77"/>
      <c r="C22" s="98"/>
      <c r="D22" s="72"/>
      <c r="E22" s="24"/>
      <c r="F22" s="42"/>
    </row>
    <row r="23" spans="1:6" ht="14.25">
      <c r="A23" s="78" t="s">
        <v>218</v>
      </c>
      <c r="B23" s="77" t="s">
        <v>296</v>
      </c>
      <c r="C23" s="98">
        <v>78288000</v>
      </c>
      <c r="D23" s="72"/>
      <c r="E23" s="24"/>
      <c r="F23" s="42"/>
    </row>
    <row r="24" spans="1:6" ht="14.25">
      <c r="A24" s="78" t="s">
        <v>219</v>
      </c>
      <c r="B24" s="77" t="s">
        <v>118</v>
      </c>
      <c r="C24" s="98">
        <v>32486000</v>
      </c>
      <c r="D24" s="72"/>
      <c r="E24" s="24"/>
      <c r="F24" s="42"/>
    </row>
    <row r="25" spans="1:6" ht="14.25">
      <c r="A25" s="78"/>
      <c r="B25" s="77"/>
      <c r="C25" s="98"/>
      <c r="D25" s="72"/>
      <c r="E25" s="24"/>
      <c r="F25" s="42"/>
    </row>
    <row r="26" spans="1:6" ht="14.25">
      <c r="A26" s="79" t="s">
        <v>53</v>
      </c>
      <c r="B26" s="63" t="s">
        <v>104</v>
      </c>
      <c r="C26" s="99"/>
      <c r="D26" s="72"/>
      <c r="E26" s="24"/>
      <c r="F26" s="42"/>
    </row>
    <row r="27" spans="1:6" ht="14.25">
      <c r="A27" s="79" t="s">
        <v>55</v>
      </c>
      <c r="B27" s="63" t="s">
        <v>106</v>
      </c>
      <c r="C27" s="99"/>
      <c r="D27" s="72"/>
      <c r="E27" s="24"/>
      <c r="F27" s="42"/>
    </row>
    <row r="28" spans="1:6" ht="14.25" hidden="1">
      <c r="A28" s="78"/>
      <c r="B28" s="63"/>
      <c r="C28" s="98"/>
      <c r="D28" s="129"/>
      <c r="E28" s="24"/>
      <c r="F28" s="42"/>
    </row>
    <row r="29" spans="1:6" ht="14.25">
      <c r="A29" s="79" t="s">
        <v>54</v>
      </c>
      <c r="B29" s="63" t="s">
        <v>8</v>
      </c>
      <c r="C29" s="99"/>
      <c r="D29" s="129"/>
      <c r="E29" s="24"/>
      <c r="F29" s="42"/>
    </row>
    <row r="30" spans="1:6" ht="14.25" hidden="1">
      <c r="A30" s="78"/>
      <c r="B30" s="77"/>
      <c r="C30" s="98"/>
      <c r="D30" s="129"/>
      <c r="E30" s="24"/>
      <c r="F30" s="42"/>
    </row>
    <row r="31" spans="1:6" ht="14.25">
      <c r="A31" s="79" t="s">
        <v>56</v>
      </c>
      <c r="B31" s="63" t="s">
        <v>117</v>
      </c>
      <c r="C31" s="99"/>
      <c r="D31" s="129"/>
      <c r="E31" s="24"/>
      <c r="F31" s="42"/>
    </row>
    <row r="32" spans="1:6" ht="14.25">
      <c r="A32" s="79" t="s">
        <v>57</v>
      </c>
      <c r="B32" s="63" t="s">
        <v>290</v>
      </c>
      <c r="C32" s="98"/>
      <c r="D32" s="129"/>
      <c r="E32" s="24"/>
      <c r="F32" s="42"/>
    </row>
    <row r="33" spans="1:6" ht="14.25" hidden="1">
      <c r="A33" s="47"/>
      <c r="B33" s="63"/>
      <c r="C33" s="99"/>
      <c r="D33" s="129"/>
      <c r="E33" s="24"/>
      <c r="F33" s="42"/>
    </row>
    <row r="34" spans="1:6" ht="14.25" hidden="1">
      <c r="A34" s="107"/>
      <c r="B34" s="108"/>
      <c r="C34" s="99"/>
      <c r="D34" s="129"/>
      <c r="E34" s="24"/>
      <c r="F34" s="42"/>
    </row>
    <row r="35" spans="1:6" ht="14.25" hidden="1">
      <c r="A35" s="78"/>
      <c r="B35" s="77"/>
      <c r="C35" s="98"/>
      <c r="D35" s="129"/>
      <c r="E35" s="24"/>
      <c r="F35" s="42"/>
    </row>
    <row r="36" spans="1:6" ht="14.25" hidden="1">
      <c r="A36" s="78"/>
      <c r="B36" s="77"/>
      <c r="C36" s="98"/>
      <c r="D36" s="129"/>
      <c r="E36" s="24"/>
      <c r="F36" s="42"/>
    </row>
    <row r="37" spans="1:6" ht="24" customHeight="1" hidden="1">
      <c r="A37" s="363"/>
      <c r="B37" s="364"/>
      <c r="C37" s="99"/>
      <c r="D37" s="129"/>
      <c r="E37" s="24"/>
      <c r="F37" s="42"/>
    </row>
    <row r="38" spans="1:6" ht="20.25" customHeight="1">
      <c r="A38" s="101"/>
      <c r="B38" s="109" t="s">
        <v>127</v>
      </c>
      <c r="C38" s="99">
        <f>C11+C18</f>
        <v>162627000</v>
      </c>
      <c r="D38" s="129"/>
      <c r="E38" s="24"/>
      <c r="F38" s="42"/>
    </row>
    <row r="39" spans="1:6" ht="14.25">
      <c r="A39" s="79" t="s">
        <v>58</v>
      </c>
      <c r="B39" s="63" t="s">
        <v>11</v>
      </c>
      <c r="C39" s="99">
        <f>C40+C41</f>
        <v>14331000</v>
      </c>
      <c r="D39" s="129"/>
      <c r="E39" s="24"/>
      <c r="F39" s="42"/>
    </row>
    <row r="40" spans="1:6" ht="14.25">
      <c r="A40" s="78" t="s">
        <v>128</v>
      </c>
      <c r="B40" s="77" t="s">
        <v>291</v>
      </c>
      <c r="C40" s="98">
        <v>14331000</v>
      </c>
      <c r="D40" s="129"/>
      <c r="E40" s="24"/>
      <c r="F40" s="42"/>
    </row>
    <row r="41" spans="1:6" ht="14.25">
      <c r="A41" s="78" t="s">
        <v>129</v>
      </c>
      <c r="B41" s="77" t="s">
        <v>292</v>
      </c>
      <c r="C41" s="98"/>
      <c r="D41" s="129"/>
      <c r="E41" s="24"/>
      <c r="F41" s="42"/>
    </row>
    <row r="42" spans="1:6" ht="15" thickBot="1">
      <c r="A42" s="354" t="s">
        <v>44</v>
      </c>
      <c r="B42" s="355"/>
      <c r="C42" s="100">
        <f>C38+C39</f>
        <v>176958000</v>
      </c>
      <c r="D42" s="73"/>
      <c r="E42" s="43"/>
      <c r="F42" s="44"/>
    </row>
    <row r="43" ht="14.25">
      <c r="A43" s="3"/>
    </row>
    <row r="44" ht="14.25">
      <c r="A44" s="3"/>
    </row>
  </sheetData>
  <sheetProtection/>
  <mergeCells count="7">
    <mergeCell ref="A1:C1"/>
    <mergeCell ref="A42:B42"/>
    <mergeCell ref="D5:F5"/>
    <mergeCell ref="A2:F2"/>
    <mergeCell ref="A4:F4"/>
    <mergeCell ref="A37:B37"/>
    <mergeCell ref="A3:F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C4">
      <selection activeCell="N7" sqref="N7"/>
    </sheetView>
  </sheetViews>
  <sheetFormatPr defaultColWidth="9.140625" defaultRowHeight="15"/>
  <cols>
    <col min="2" max="2" width="37.28125" style="0" customWidth="1"/>
    <col min="3" max="3" width="16.140625" style="0" customWidth="1"/>
    <col min="4" max="4" width="15.28125" style="0" customWidth="1"/>
    <col min="5" max="5" width="14.28125" style="0" customWidth="1"/>
    <col min="6" max="6" width="13.8515625" style="0" customWidth="1"/>
    <col min="7" max="7" width="14.421875" style="0" customWidth="1"/>
    <col min="8" max="8" width="14.8515625" style="0" customWidth="1"/>
    <col min="9" max="9" width="14.00390625" style="0" customWidth="1"/>
    <col min="10" max="11" width="13.140625" style="0" customWidth="1"/>
    <col min="12" max="12" width="13.28125" style="0" customWidth="1"/>
    <col min="13" max="13" width="14.00390625" style="0" customWidth="1"/>
    <col min="14" max="14" width="14.140625" style="0" customWidth="1"/>
    <col min="15" max="15" width="18.421875" style="0" customWidth="1"/>
  </cols>
  <sheetData>
    <row r="1" spans="1:15" ht="15">
      <c r="A1" s="236"/>
      <c r="B1" s="453" t="s">
        <v>286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ht="18">
      <c r="A2" s="454" t="s">
        <v>107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8">
      <c r="A3" s="456" t="s">
        <v>317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</row>
    <row r="4" spans="1:15" ht="18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 t="s">
        <v>284</v>
      </c>
    </row>
    <row r="5" spans="1:15" ht="18">
      <c r="A5" s="239" t="s">
        <v>143</v>
      </c>
      <c r="B5" s="240" t="s">
        <v>35</v>
      </c>
      <c r="C5" s="241" t="s">
        <v>63</v>
      </c>
      <c r="D5" s="241" t="s">
        <v>52</v>
      </c>
      <c r="E5" s="241" t="s">
        <v>53</v>
      </c>
      <c r="F5" s="241" t="s">
        <v>55</v>
      </c>
      <c r="G5" s="241" t="s">
        <v>54</v>
      </c>
      <c r="H5" s="241" t="s">
        <v>56</v>
      </c>
      <c r="I5" s="241" t="s">
        <v>57</v>
      </c>
      <c r="J5" s="241" t="s">
        <v>58</v>
      </c>
      <c r="K5" s="241" t="s">
        <v>59</v>
      </c>
      <c r="L5" s="241" t="s">
        <v>60</v>
      </c>
      <c r="M5" s="241" t="s">
        <v>61</v>
      </c>
      <c r="N5" s="241" t="s">
        <v>62</v>
      </c>
      <c r="O5" s="242" t="s">
        <v>32</v>
      </c>
    </row>
    <row r="6" spans="1:15" ht="18">
      <c r="A6" s="243"/>
      <c r="B6" s="244" t="s">
        <v>287</v>
      </c>
      <c r="C6" s="245">
        <v>14331000</v>
      </c>
      <c r="D6" s="245">
        <v>14050000</v>
      </c>
      <c r="E6" s="245">
        <v>13768000</v>
      </c>
      <c r="F6" s="245">
        <v>13486000</v>
      </c>
      <c r="G6" s="245">
        <v>12208000</v>
      </c>
      <c r="H6" s="245">
        <v>11926000</v>
      </c>
      <c r="I6" s="245">
        <v>8045000</v>
      </c>
      <c r="J6" s="245">
        <v>7762000</v>
      </c>
      <c r="K6" s="245">
        <v>3667000</v>
      </c>
      <c r="L6" s="245">
        <v>844000</v>
      </c>
      <c r="M6" s="245">
        <v>563000</v>
      </c>
      <c r="N6" s="245">
        <v>281000</v>
      </c>
      <c r="O6" s="246"/>
    </row>
    <row r="7" spans="1:15" ht="18">
      <c r="A7" s="243"/>
      <c r="B7" s="244" t="s">
        <v>64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6"/>
    </row>
    <row r="8" spans="1:15" ht="18">
      <c r="A8" s="243" t="s">
        <v>2</v>
      </c>
      <c r="B8" s="248" t="s">
        <v>40</v>
      </c>
      <c r="C8" s="247">
        <v>1072000</v>
      </c>
      <c r="D8" s="247">
        <v>1071000</v>
      </c>
      <c r="E8" s="247">
        <v>1072000</v>
      </c>
      <c r="F8" s="247">
        <v>1072000</v>
      </c>
      <c r="G8" s="247">
        <v>1072000</v>
      </c>
      <c r="H8" s="247">
        <v>1072000</v>
      </c>
      <c r="I8" s="247">
        <v>1071000</v>
      </c>
      <c r="J8" s="247">
        <v>1072000</v>
      </c>
      <c r="K8" s="247">
        <v>1072000</v>
      </c>
      <c r="L8" s="247">
        <v>1072000</v>
      </c>
      <c r="M8" s="247">
        <v>1072000</v>
      </c>
      <c r="N8" s="247">
        <v>1071000</v>
      </c>
      <c r="O8" s="246">
        <f>SUM(C8:N8)</f>
        <v>12861000</v>
      </c>
    </row>
    <row r="9" spans="1:15" ht="18">
      <c r="A9" s="243" t="s">
        <v>3</v>
      </c>
      <c r="B9" s="248" t="s">
        <v>41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6"/>
    </row>
    <row r="10" spans="1:15" ht="18">
      <c r="A10" s="243" t="s">
        <v>5</v>
      </c>
      <c r="B10" s="248" t="s">
        <v>65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6"/>
    </row>
    <row r="11" spans="1:15" ht="18">
      <c r="A11" s="243" t="s">
        <v>6</v>
      </c>
      <c r="B11" s="248" t="s">
        <v>7</v>
      </c>
      <c r="C11" s="247">
        <v>12480000</v>
      </c>
      <c r="D11" s="247">
        <v>12481000</v>
      </c>
      <c r="E11" s="247">
        <v>12480000</v>
      </c>
      <c r="F11" s="247">
        <v>12481000</v>
      </c>
      <c r="G11" s="247">
        <v>12480000</v>
      </c>
      <c r="H11" s="247">
        <v>12481000</v>
      </c>
      <c r="I11" s="247">
        <v>12480000</v>
      </c>
      <c r="J11" s="247">
        <v>12481000</v>
      </c>
      <c r="K11" s="247">
        <v>12480000</v>
      </c>
      <c r="L11" s="247">
        <v>12481000</v>
      </c>
      <c r="M11" s="247">
        <v>12480000</v>
      </c>
      <c r="N11" s="247">
        <v>12481000</v>
      </c>
      <c r="O11" s="246">
        <f>SUM(C11:N11)</f>
        <v>149766000</v>
      </c>
    </row>
    <row r="12" spans="1:15" ht="18">
      <c r="A12" s="243" t="s">
        <v>17</v>
      </c>
      <c r="B12" s="248" t="s">
        <v>66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6"/>
    </row>
    <row r="13" spans="1:15" ht="18">
      <c r="A13" s="243" t="s">
        <v>9</v>
      </c>
      <c r="B13" s="248" t="s">
        <v>158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6"/>
    </row>
    <row r="14" spans="1:15" ht="18">
      <c r="A14" s="243" t="s">
        <v>19</v>
      </c>
      <c r="B14" s="248" t="s">
        <v>10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6"/>
    </row>
    <row r="15" spans="1:15" ht="18">
      <c r="A15" s="243" t="s">
        <v>21</v>
      </c>
      <c r="B15" s="244" t="s">
        <v>225</v>
      </c>
      <c r="C15" s="245">
        <f>SUM(C6:C14)</f>
        <v>27883000</v>
      </c>
      <c r="D15" s="245">
        <f aca="true" t="shared" si="0" ref="D15:N15">SUM(D8:D14)</f>
        <v>13552000</v>
      </c>
      <c r="E15" s="245">
        <f t="shared" si="0"/>
        <v>13552000</v>
      </c>
      <c r="F15" s="245">
        <f t="shared" si="0"/>
        <v>13553000</v>
      </c>
      <c r="G15" s="245">
        <f t="shared" si="0"/>
        <v>13552000</v>
      </c>
      <c r="H15" s="245">
        <f t="shared" si="0"/>
        <v>13553000</v>
      </c>
      <c r="I15" s="245">
        <f t="shared" si="0"/>
        <v>13551000</v>
      </c>
      <c r="J15" s="245">
        <f t="shared" si="0"/>
        <v>13553000</v>
      </c>
      <c r="K15" s="245">
        <f t="shared" si="0"/>
        <v>13552000</v>
      </c>
      <c r="L15" s="245">
        <f t="shared" si="0"/>
        <v>13553000</v>
      </c>
      <c r="M15" s="245">
        <f t="shared" si="0"/>
        <v>13552000</v>
      </c>
      <c r="N15" s="245">
        <f t="shared" si="0"/>
        <v>13552000</v>
      </c>
      <c r="O15" s="246">
        <f>SUM(C15:N15)</f>
        <v>176958000</v>
      </c>
    </row>
    <row r="16" spans="1:15" ht="18">
      <c r="A16" s="243"/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6"/>
    </row>
    <row r="17" spans="1:15" ht="18">
      <c r="A17" s="243" t="s">
        <v>50</v>
      </c>
      <c r="B17" s="244" t="s">
        <v>69</v>
      </c>
      <c r="C17" s="247"/>
      <c r="D17" s="247"/>
      <c r="E17" s="247"/>
      <c r="F17" s="247"/>
      <c r="G17" s="247"/>
      <c r="H17" s="247"/>
      <c r="I17" s="249"/>
      <c r="J17" s="247"/>
      <c r="K17" s="247"/>
      <c r="L17" s="247"/>
      <c r="M17" s="247"/>
      <c r="N17" s="247"/>
      <c r="O17" s="250"/>
    </row>
    <row r="18" spans="1:15" ht="18">
      <c r="A18" s="243" t="s">
        <v>51</v>
      </c>
      <c r="B18" s="248" t="s">
        <v>46</v>
      </c>
      <c r="C18" s="247">
        <v>7896000</v>
      </c>
      <c r="D18" s="247">
        <v>7896000</v>
      </c>
      <c r="E18" s="247">
        <v>7896000</v>
      </c>
      <c r="F18" s="247">
        <v>7896000</v>
      </c>
      <c r="G18" s="247">
        <v>7896000</v>
      </c>
      <c r="H18" s="247">
        <v>7896000</v>
      </c>
      <c r="I18" s="247">
        <v>7896000</v>
      </c>
      <c r="J18" s="247">
        <v>7896000</v>
      </c>
      <c r="K18" s="247">
        <v>7896000</v>
      </c>
      <c r="L18" s="247">
        <v>7896000</v>
      </c>
      <c r="M18" s="247">
        <v>7896000</v>
      </c>
      <c r="N18" s="247">
        <v>7897000</v>
      </c>
      <c r="O18" s="246">
        <f>SUM(C18:N18)</f>
        <v>94753000</v>
      </c>
    </row>
    <row r="19" spans="1:15" ht="18">
      <c r="A19" s="243" t="s">
        <v>84</v>
      </c>
      <c r="B19" s="248" t="s">
        <v>67</v>
      </c>
      <c r="C19" s="247">
        <v>1520000</v>
      </c>
      <c r="D19" s="247">
        <v>1520000</v>
      </c>
      <c r="E19" s="247">
        <v>1520000</v>
      </c>
      <c r="F19" s="247">
        <v>1520000</v>
      </c>
      <c r="G19" s="247">
        <v>1520000</v>
      </c>
      <c r="H19" s="247">
        <v>1520000</v>
      </c>
      <c r="I19" s="247">
        <v>1520000</v>
      </c>
      <c r="J19" s="247">
        <v>1520000</v>
      </c>
      <c r="K19" s="247">
        <v>1520000</v>
      </c>
      <c r="L19" s="247">
        <v>1520000</v>
      </c>
      <c r="M19" s="247">
        <v>1520000</v>
      </c>
      <c r="N19" s="247">
        <v>1520000</v>
      </c>
      <c r="O19" s="246">
        <f>SUM(C19:N19)</f>
        <v>18240000</v>
      </c>
    </row>
    <row r="20" spans="1:15" ht="18">
      <c r="A20" s="243" t="s">
        <v>85</v>
      </c>
      <c r="B20" s="248" t="s">
        <v>16</v>
      </c>
      <c r="C20" s="247">
        <v>3832000</v>
      </c>
      <c r="D20" s="247">
        <v>3833000</v>
      </c>
      <c r="E20" s="247">
        <v>3833000</v>
      </c>
      <c r="F20" s="247">
        <v>3833000</v>
      </c>
      <c r="G20" s="247">
        <v>3833000</v>
      </c>
      <c r="H20" s="247">
        <v>3833000</v>
      </c>
      <c r="I20" s="247">
        <v>3833000</v>
      </c>
      <c r="J20" s="247">
        <v>3833000</v>
      </c>
      <c r="K20" s="247">
        <v>3833000</v>
      </c>
      <c r="L20" s="247">
        <v>3833000</v>
      </c>
      <c r="M20" s="247">
        <v>3833000</v>
      </c>
      <c r="N20" s="247">
        <v>3833000</v>
      </c>
      <c r="O20" s="246">
        <f>SUM(C20:N20)</f>
        <v>45995000</v>
      </c>
    </row>
    <row r="21" spans="1:15" ht="18">
      <c r="A21" s="243" t="s">
        <v>86</v>
      </c>
      <c r="B21" s="248" t="s">
        <v>48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50"/>
    </row>
    <row r="22" spans="1:15" ht="18">
      <c r="A22" s="243" t="s">
        <v>87</v>
      </c>
      <c r="B22" s="248" t="s">
        <v>68</v>
      </c>
      <c r="C22" s="247">
        <v>585000</v>
      </c>
      <c r="D22" s="247">
        <v>585000</v>
      </c>
      <c r="E22" s="247">
        <v>585000</v>
      </c>
      <c r="F22" s="247">
        <v>585000</v>
      </c>
      <c r="G22" s="247">
        <v>585000</v>
      </c>
      <c r="H22" s="247">
        <v>585000</v>
      </c>
      <c r="I22" s="247">
        <v>585000</v>
      </c>
      <c r="J22" s="247">
        <v>585000</v>
      </c>
      <c r="K22" s="247">
        <v>585000</v>
      </c>
      <c r="L22" s="247">
        <v>585000</v>
      </c>
      <c r="M22" s="247">
        <v>585000</v>
      </c>
      <c r="N22" s="247">
        <v>583000</v>
      </c>
      <c r="O22" s="246">
        <f>SUM(C22:N22)</f>
        <v>7018000</v>
      </c>
    </row>
    <row r="23" spans="1:15" ht="18">
      <c r="A23" s="243" t="s">
        <v>88</v>
      </c>
      <c r="B23" s="248" t="s">
        <v>22</v>
      </c>
      <c r="C23" s="247"/>
      <c r="D23" s="247"/>
      <c r="E23" s="247"/>
      <c r="F23" s="247">
        <v>997000</v>
      </c>
      <c r="G23" s="247"/>
      <c r="H23" s="247">
        <v>3600000</v>
      </c>
      <c r="I23" s="247"/>
      <c r="J23" s="247">
        <v>3814000</v>
      </c>
      <c r="K23" s="247">
        <v>2541000</v>
      </c>
      <c r="L23" s="247"/>
      <c r="M23" s="247"/>
      <c r="N23" s="247"/>
      <c r="O23" s="250">
        <f>SUM(C23:N23)</f>
        <v>10952000</v>
      </c>
    </row>
    <row r="24" spans="1:15" ht="18">
      <c r="A24" s="243" t="s">
        <v>89</v>
      </c>
      <c r="B24" s="248" t="s">
        <v>113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50"/>
    </row>
    <row r="25" spans="1:15" ht="18">
      <c r="A25" s="243" t="s">
        <v>90</v>
      </c>
      <c r="B25" s="248" t="s">
        <v>31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6"/>
    </row>
    <row r="26" spans="1:15" ht="18" thickBot="1">
      <c r="A26" s="251" t="s">
        <v>91</v>
      </c>
      <c r="B26" s="252" t="s">
        <v>230</v>
      </c>
      <c r="C26" s="253">
        <f aca="true" t="shared" si="1" ref="C26:O26">SUM(C17:C24)</f>
        <v>13833000</v>
      </c>
      <c r="D26" s="253">
        <f t="shared" si="1"/>
        <v>13834000</v>
      </c>
      <c r="E26" s="253">
        <f t="shared" si="1"/>
        <v>13834000</v>
      </c>
      <c r="F26" s="253">
        <f t="shared" si="1"/>
        <v>14831000</v>
      </c>
      <c r="G26" s="253">
        <f t="shared" si="1"/>
        <v>13834000</v>
      </c>
      <c r="H26" s="253">
        <f t="shared" si="1"/>
        <v>17434000</v>
      </c>
      <c r="I26" s="253">
        <f t="shared" si="1"/>
        <v>13834000</v>
      </c>
      <c r="J26" s="253">
        <f t="shared" si="1"/>
        <v>17648000</v>
      </c>
      <c r="K26" s="253">
        <f t="shared" si="1"/>
        <v>16375000</v>
      </c>
      <c r="L26" s="253">
        <f t="shared" si="1"/>
        <v>13834000</v>
      </c>
      <c r="M26" s="253">
        <f t="shared" si="1"/>
        <v>13834000</v>
      </c>
      <c r="N26" s="253">
        <f t="shared" si="1"/>
        <v>13833000</v>
      </c>
      <c r="O26" s="254">
        <f t="shared" si="1"/>
        <v>176958000</v>
      </c>
    </row>
    <row r="27" spans="1:15" ht="18" thickBot="1">
      <c r="A27" s="251" t="s">
        <v>288</v>
      </c>
      <c r="B27" s="252" t="s">
        <v>289</v>
      </c>
      <c r="C27" s="253">
        <f>C15-C26</f>
        <v>14050000</v>
      </c>
      <c r="D27" s="253">
        <f aca="true" t="shared" si="2" ref="D27:N27">D6+D15-D26</f>
        <v>13768000</v>
      </c>
      <c r="E27" s="253">
        <f t="shared" si="2"/>
        <v>13486000</v>
      </c>
      <c r="F27" s="253">
        <f t="shared" si="2"/>
        <v>12208000</v>
      </c>
      <c r="G27" s="253">
        <f t="shared" si="2"/>
        <v>11926000</v>
      </c>
      <c r="H27" s="253">
        <f t="shared" si="2"/>
        <v>8045000</v>
      </c>
      <c r="I27" s="253">
        <f t="shared" si="2"/>
        <v>7762000</v>
      </c>
      <c r="J27" s="253">
        <f t="shared" si="2"/>
        <v>3667000</v>
      </c>
      <c r="K27" s="253">
        <f t="shared" si="2"/>
        <v>844000</v>
      </c>
      <c r="L27" s="253">
        <f t="shared" si="2"/>
        <v>563000</v>
      </c>
      <c r="M27" s="253">
        <f t="shared" si="2"/>
        <v>281000</v>
      </c>
      <c r="N27" s="253">
        <f t="shared" si="2"/>
        <v>0</v>
      </c>
      <c r="O27" s="254"/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4">
      <selection activeCell="F64" sqref="F64"/>
    </sheetView>
  </sheetViews>
  <sheetFormatPr defaultColWidth="9.140625" defaultRowHeight="15"/>
  <cols>
    <col min="1" max="1" width="16.140625" style="0" customWidth="1"/>
    <col min="2" max="2" width="11.421875" style="0" customWidth="1"/>
    <col min="3" max="3" width="20.7109375" style="0" customWidth="1"/>
    <col min="4" max="5" width="27.57421875" style="0" customWidth="1"/>
    <col min="6" max="6" width="21.7109375" style="0" customWidth="1"/>
    <col min="7" max="7" width="14.140625" style="0" customWidth="1"/>
    <col min="8" max="8" width="17.00390625" style="0" customWidth="1"/>
    <col min="9" max="9" width="13.7109375" style="0" customWidth="1"/>
    <col min="10" max="10" width="13.28125" style="0" customWidth="1"/>
  </cols>
  <sheetData>
    <row r="1" spans="1:10" ht="14.25">
      <c r="A1" s="224"/>
      <c r="B1" s="224"/>
      <c r="C1" s="224"/>
      <c r="D1" s="224"/>
      <c r="E1" s="224"/>
      <c r="F1" s="224"/>
      <c r="G1" s="224"/>
      <c r="H1" s="224"/>
      <c r="I1" s="224"/>
      <c r="J1" s="225" t="s">
        <v>293</v>
      </c>
    </row>
    <row r="2" spans="1:10" ht="18.75" customHeight="1">
      <c r="A2" s="431" t="s">
        <v>107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ht="19.5" customHeight="1">
      <c r="A3" s="431" t="s">
        <v>294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5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5" thickBot="1">
      <c r="A5" s="470" t="s">
        <v>238</v>
      </c>
      <c r="B5" s="196" t="s">
        <v>239</v>
      </c>
      <c r="C5" s="197" t="s">
        <v>240</v>
      </c>
      <c r="D5" s="198" t="s">
        <v>264</v>
      </c>
      <c r="E5" s="473" t="s">
        <v>140</v>
      </c>
      <c r="F5" s="479"/>
      <c r="G5" s="197" t="s">
        <v>241</v>
      </c>
      <c r="H5" s="198" t="s">
        <v>208</v>
      </c>
      <c r="I5" s="199" t="s">
        <v>242</v>
      </c>
      <c r="J5" s="197" t="s">
        <v>32</v>
      </c>
    </row>
    <row r="6" spans="1:10" ht="15" thickBot="1">
      <c r="A6" s="471"/>
      <c r="B6" s="200" t="s">
        <v>29</v>
      </c>
      <c r="C6" s="473" t="s">
        <v>243</v>
      </c>
      <c r="D6" s="474"/>
      <c r="E6" s="474"/>
      <c r="F6" s="474"/>
      <c r="G6" s="474"/>
      <c r="H6" s="474"/>
      <c r="I6" s="474"/>
      <c r="J6" s="201"/>
    </row>
    <row r="7" spans="1:10" ht="15.75" thickBot="1">
      <c r="A7" s="472"/>
      <c r="B7" s="202"/>
      <c r="C7" s="281">
        <v>320</v>
      </c>
      <c r="D7" s="282">
        <v>125</v>
      </c>
      <c r="E7" s="281">
        <v>167</v>
      </c>
      <c r="F7" s="281">
        <v>249</v>
      </c>
      <c r="G7" s="281">
        <v>380</v>
      </c>
      <c r="H7" s="281">
        <v>124</v>
      </c>
      <c r="I7" s="283">
        <v>0</v>
      </c>
      <c r="J7" s="284">
        <f>C7+D7+F7+G7+H7+I7</f>
        <v>1198</v>
      </c>
    </row>
    <row r="8" spans="1:10" ht="15">
      <c r="A8" s="203" t="s">
        <v>161</v>
      </c>
      <c r="B8" s="330">
        <v>851</v>
      </c>
      <c r="C8" s="326">
        <f>C7*B8</f>
        <v>272320</v>
      </c>
      <c r="D8" s="256">
        <f>D7*B8</f>
        <v>106375</v>
      </c>
      <c r="E8" s="300">
        <v>0</v>
      </c>
      <c r="F8" s="291">
        <v>0</v>
      </c>
      <c r="G8" s="255">
        <f>G7*B8</f>
        <v>323380</v>
      </c>
      <c r="H8" s="255">
        <f>H7*B8</f>
        <v>105524</v>
      </c>
      <c r="I8" s="257">
        <v>0</v>
      </c>
      <c r="J8" s="258">
        <f aca="true" t="shared" si="0" ref="J8:J42">SUM(C8:I8)</f>
        <v>807599</v>
      </c>
    </row>
    <row r="9" spans="1:10" ht="15">
      <c r="A9" s="204" t="s">
        <v>162</v>
      </c>
      <c r="B9" s="331">
        <v>729</v>
      </c>
      <c r="C9" s="326">
        <f>C7*B9</f>
        <v>233280</v>
      </c>
      <c r="D9" s="259">
        <f>B9*D7</f>
        <v>91125</v>
      </c>
      <c r="E9" s="260">
        <f>B9*E7</f>
        <v>121743</v>
      </c>
      <c r="F9" s="292">
        <f>B9*F7</f>
        <v>181521</v>
      </c>
      <c r="G9" s="260">
        <f>B9*G7</f>
        <v>277020</v>
      </c>
      <c r="H9" s="260">
        <f>B9*H7</f>
        <v>90396</v>
      </c>
      <c r="I9" s="261">
        <v>0</v>
      </c>
      <c r="J9" s="262">
        <f t="shared" si="0"/>
        <v>995085</v>
      </c>
    </row>
    <row r="10" spans="1:10" ht="15">
      <c r="A10" s="204" t="s">
        <v>163</v>
      </c>
      <c r="B10" s="331">
        <v>225</v>
      </c>
      <c r="C10" s="326">
        <f>B10*C7</f>
        <v>72000</v>
      </c>
      <c r="D10" s="259">
        <f>B10*D7</f>
        <v>28125</v>
      </c>
      <c r="E10" s="301">
        <v>0</v>
      </c>
      <c r="F10" s="293">
        <v>0</v>
      </c>
      <c r="G10" s="260">
        <f>B10*G7</f>
        <v>85500</v>
      </c>
      <c r="H10" s="260">
        <f>B10*H7</f>
        <v>27900</v>
      </c>
      <c r="I10" s="261">
        <v>0</v>
      </c>
      <c r="J10" s="262">
        <f t="shared" si="0"/>
        <v>213525</v>
      </c>
    </row>
    <row r="11" spans="1:10" ht="15">
      <c r="A11" s="204" t="s">
        <v>164</v>
      </c>
      <c r="B11" s="331">
        <v>390</v>
      </c>
      <c r="C11" s="327">
        <v>0</v>
      </c>
      <c r="D11" s="259">
        <f>B11*D7</f>
        <v>48750</v>
      </c>
      <c r="E11" s="260">
        <f>B11*E7</f>
        <v>65130</v>
      </c>
      <c r="F11" s="305">
        <v>0</v>
      </c>
      <c r="G11" s="260">
        <f>B11*G7</f>
        <v>148200</v>
      </c>
      <c r="H11" s="260">
        <f>B11*H7</f>
        <v>48360</v>
      </c>
      <c r="I11" s="261">
        <v>0</v>
      </c>
      <c r="J11" s="262">
        <f t="shared" si="0"/>
        <v>310440</v>
      </c>
    </row>
    <row r="12" spans="1:10" ht="15">
      <c r="A12" s="205" t="s">
        <v>165</v>
      </c>
      <c r="B12" s="332">
        <v>72</v>
      </c>
      <c r="C12" s="326">
        <f>C7*B12</f>
        <v>23040</v>
      </c>
      <c r="D12" s="263">
        <f>B12*D7</f>
        <v>9000</v>
      </c>
      <c r="E12" s="260">
        <f>B12*E7</f>
        <v>12024</v>
      </c>
      <c r="F12" s="305">
        <v>0</v>
      </c>
      <c r="G12" s="260">
        <f>B12*G7</f>
        <v>27360</v>
      </c>
      <c r="H12" s="260">
        <f>B12*H7</f>
        <v>8928</v>
      </c>
      <c r="I12" s="260">
        <f>B12*I7</f>
        <v>0</v>
      </c>
      <c r="J12" s="262">
        <f t="shared" si="0"/>
        <v>80352</v>
      </c>
    </row>
    <row r="13" spans="1:10" ht="15">
      <c r="A13" s="204" t="s">
        <v>244</v>
      </c>
      <c r="B13" s="331">
        <v>237</v>
      </c>
      <c r="C13" s="326">
        <f>B13*C7</f>
        <v>75840</v>
      </c>
      <c r="D13" s="259">
        <f>D7*B13</f>
        <v>29625</v>
      </c>
      <c r="E13" s="260">
        <f>B13*E7</f>
        <v>39579</v>
      </c>
      <c r="F13" s="305">
        <v>0</v>
      </c>
      <c r="G13" s="260">
        <f>B13*G7</f>
        <v>90060</v>
      </c>
      <c r="H13" s="260">
        <f>B13*H7</f>
        <v>29388</v>
      </c>
      <c r="I13" s="261">
        <v>0</v>
      </c>
      <c r="J13" s="262">
        <f t="shared" si="0"/>
        <v>264492</v>
      </c>
    </row>
    <row r="14" spans="1:10" ht="15">
      <c r="A14" s="205" t="s">
        <v>166</v>
      </c>
      <c r="B14" s="332">
        <v>301</v>
      </c>
      <c r="C14" s="326">
        <f>B14*C7</f>
        <v>96320</v>
      </c>
      <c r="D14" s="263">
        <f>B14*D7</f>
        <v>37625</v>
      </c>
      <c r="E14" s="301">
        <f>B14*E10</f>
        <v>0</v>
      </c>
      <c r="F14" s="293">
        <v>0</v>
      </c>
      <c r="G14" s="260">
        <f>B14*G7</f>
        <v>114380</v>
      </c>
      <c r="H14" s="260">
        <f>B14*H7</f>
        <v>37324</v>
      </c>
      <c r="I14" s="261">
        <v>0</v>
      </c>
      <c r="J14" s="262">
        <f t="shared" si="0"/>
        <v>285649</v>
      </c>
    </row>
    <row r="15" spans="1:10" ht="15">
      <c r="A15" s="204" t="s">
        <v>167</v>
      </c>
      <c r="B15" s="331">
        <v>636</v>
      </c>
      <c r="C15" s="326">
        <f>B15*C7</f>
        <v>203520</v>
      </c>
      <c r="D15" s="259">
        <f>B15*D7</f>
        <v>79500</v>
      </c>
      <c r="E15" s="260">
        <f>B15*E7</f>
        <v>106212</v>
      </c>
      <c r="F15" s="292">
        <f>B15*F7</f>
        <v>158364</v>
      </c>
      <c r="G15" s="260">
        <f>B15*G7</f>
        <v>241680</v>
      </c>
      <c r="H15" s="260">
        <f>B15*H7</f>
        <v>78864</v>
      </c>
      <c r="I15" s="260">
        <f>B15*I7</f>
        <v>0</v>
      </c>
      <c r="J15" s="262">
        <f t="shared" si="0"/>
        <v>868140</v>
      </c>
    </row>
    <row r="16" spans="1:10" ht="15">
      <c r="A16" s="205" t="s">
        <v>168</v>
      </c>
      <c r="B16" s="332">
        <v>260</v>
      </c>
      <c r="C16" s="326">
        <f>B16*C7</f>
        <v>83200</v>
      </c>
      <c r="D16" s="263">
        <f>B16*D7</f>
        <v>32500</v>
      </c>
      <c r="E16" s="301">
        <v>0</v>
      </c>
      <c r="F16" s="293">
        <v>0</v>
      </c>
      <c r="G16" s="260">
        <f>B16*G7</f>
        <v>98800</v>
      </c>
      <c r="H16" s="260">
        <f>B16*H7</f>
        <v>32240</v>
      </c>
      <c r="I16" s="261">
        <v>0</v>
      </c>
      <c r="J16" s="262">
        <f t="shared" si="0"/>
        <v>246740</v>
      </c>
    </row>
    <row r="17" spans="1:10" ht="15">
      <c r="A17" s="204" t="s">
        <v>169</v>
      </c>
      <c r="B17" s="331">
        <v>210</v>
      </c>
      <c r="C17" s="326">
        <f>B17*C7</f>
        <v>67200</v>
      </c>
      <c r="D17" s="259">
        <f>B17*D7</f>
        <v>26250</v>
      </c>
      <c r="E17" s="260">
        <f>B17*E7</f>
        <v>35070</v>
      </c>
      <c r="F17" s="305">
        <v>0</v>
      </c>
      <c r="G17" s="260">
        <f>B17*G7</f>
        <v>79800</v>
      </c>
      <c r="H17" s="260">
        <f>B17*H7</f>
        <v>26040</v>
      </c>
      <c r="I17" s="260">
        <f>B17*I7</f>
        <v>0</v>
      </c>
      <c r="J17" s="262">
        <f t="shared" si="0"/>
        <v>234360</v>
      </c>
    </row>
    <row r="18" spans="1:10" ht="15">
      <c r="A18" s="204" t="s">
        <v>170</v>
      </c>
      <c r="B18" s="333">
        <v>984</v>
      </c>
      <c r="C18" s="326">
        <f>B18*C7</f>
        <v>314880</v>
      </c>
      <c r="D18" s="259">
        <f>B18*D7</f>
        <v>123000</v>
      </c>
      <c r="E18" s="309">
        <f>B18*E7</f>
        <v>164328</v>
      </c>
      <c r="F18" s="292">
        <f>B18*F7</f>
        <v>245016</v>
      </c>
      <c r="G18" s="260">
        <f>B18*G7</f>
        <v>373920</v>
      </c>
      <c r="H18" s="260">
        <f>B18*H7</f>
        <v>122016</v>
      </c>
      <c r="I18" s="260">
        <f>B18*I7</f>
        <v>0</v>
      </c>
      <c r="J18" s="262">
        <f t="shared" si="0"/>
        <v>1343160</v>
      </c>
    </row>
    <row r="19" spans="1:10" ht="15">
      <c r="A19" s="204" t="s">
        <v>171</v>
      </c>
      <c r="B19" s="331">
        <v>661</v>
      </c>
      <c r="C19" s="326">
        <f>B19*C7</f>
        <v>211520</v>
      </c>
      <c r="D19" s="259">
        <f>B19*D7</f>
        <v>82625</v>
      </c>
      <c r="E19" s="260">
        <f>B19*E7</f>
        <v>110387</v>
      </c>
      <c r="F19" s="292">
        <f>B19*F7</f>
        <v>164589</v>
      </c>
      <c r="G19" s="260">
        <f>B19*G7</f>
        <v>251180</v>
      </c>
      <c r="H19" s="260">
        <f>B19*H7</f>
        <v>81964</v>
      </c>
      <c r="I19" s="260">
        <f>B19*I7</f>
        <v>0</v>
      </c>
      <c r="J19" s="262">
        <f t="shared" si="0"/>
        <v>902265</v>
      </c>
    </row>
    <row r="20" spans="1:10" ht="15">
      <c r="A20" s="205" t="s">
        <v>172</v>
      </c>
      <c r="B20" s="332">
        <v>273</v>
      </c>
      <c r="C20" s="326">
        <f>B20*C7</f>
        <v>87360</v>
      </c>
      <c r="D20" s="263">
        <f>B20*D7</f>
        <v>34125</v>
      </c>
      <c r="E20" s="309">
        <f>B20*E7</f>
        <v>45591</v>
      </c>
      <c r="F20" s="305">
        <v>0</v>
      </c>
      <c r="G20" s="260">
        <f>B20*G7</f>
        <v>103740</v>
      </c>
      <c r="H20" s="260">
        <f>B20*H7</f>
        <v>33852</v>
      </c>
      <c r="I20" s="261">
        <v>0</v>
      </c>
      <c r="J20" s="262">
        <f t="shared" si="0"/>
        <v>304668</v>
      </c>
    </row>
    <row r="21" spans="1:10" ht="15">
      <c r="A21" s="204" t="s">
        <v>173</v>
      </c>
      <c r="B21" s="331">
        <v>506</v>
      </c>
      <c r="C21" s="326">
        <f>B21*C7</f>
        <v>161920</v>
      </c>
      <c r="D21" s="259">
        <f>B21*D7</f>
        <v>63250</v>
      </c>
      <c r="E21" s="301">
        <v>0</v>
      </c>
      <c r="F21" s="293">
        <v>0</v>
      </c>
      <c r="G21" s="260">
        <f>B21*G7</f>
        <v>192280</v>
      </c>
      <c r="H21" s="261">
        <v>0</v>
      </c>
      <c r="I21" s="260">
        <f>B21*I7</f>
        <v>0</v>
      </c>
      <c r="J21" s="262">
        <f t="shared" si="0"/>
        <v>417450</v>
      </c>
    </row>
    <row r="22" spans="1:10" ht="15">
      <c r="A22" s="205" t="s">
        <v>174</v>
      </c>
      <c r="B22" s="332">
        <v>381</v>
      </c>
      <c r="C22" s="326">
        <f>B22*C7</f>
        <v>121920</v>
      </c>
      <c r="D22" s="264">
        <v>0</v>
      </c>
      <c r="E22" s="302">
        <f>B22*E7</f>
        <v>63627</v>
      </c>
      <c r="F22" s="308">
        <f>B22*F7</f>
        <v>94869</v>
      </c>
      <c r="G22" s="260">
        <f>B22*G7</f>
        <v>144780</v>
      </c>
      <c r="H22" s="260">
        <f>B22*H7</f>
        <v>47244</v>
      </c>
      <c r="I22" s="261">
        <v>0</v>
      </c>
      <c r="J22" s="262">
        <f t="shared" si="0"/>
        <v>472440</v>
      </c>
    </row>
    <row r="23" spans="1:10" ht="15">
      <c r="A23" s="204" t="s">
        <v>175</v>
      </c>
      <c r="B23" s="331">
        <v>275</v>
      </c>
      <c r="C23" s="326">
        <f>B23*C7</f>
        <v>88000</v>
      </c>
      <c r="D23" s="259">
        <f>B23*D7</f>
        <v>34375</v>
      </c>
      <c r="E23" s="260">
        <f>B23*E7</f>
        <v>45925</v>
      </c>
      <c r="F23" s="305">
        <v>0</v>
      </c>
      <c r="G23" s="260">
        <f>B23*G7</f>
        <v>104500</v>
      </c>
      <c r="H23" s="260">
        <f>B23*H7</f>
        <v>34100</v>
      </c>
      <c r="I23" s="261">
        <v>0</v>
      </c>
      <c r="J23" s="262">
        <f t="shared" si="0"/>
        <v>306900</v>
      </c>
    </row>
    <row r="24" spans="1:10" ht="15">
      <c r="A24" s="205" t="s">
        <v>176</v>
      </c>
      <c r="B24" s="332">
        <v>410</v>
      </c>
      <c r="C24" s="327">
        <v>0</v>
      </c>
      <c r="D24" s="263">
        <f>B24*D7</f>
        <v>51250</v>
      </c>
      <c r="E24" s="300">
        <v>0</v>
      </c>
      <c r="F24" s="293">
        <v>0</v>
      </c>
      <c r="G24" s="260">
        <f>B24*G7</f>
        <v>155800</v>
      </c>
      <c r="H24" s="260">
        <f>B24*H7</f>
        <v>50840</v>
      </c>
      <c r="I24" s="261">
        <v>0</v>
      </c>
      <c r="J24" s="262">
        <f t="shared" si="0"/>
        <v>257890</v>
      </c>
    </row>
    <row r="25" spans="1:10" ht="15">
      <c r="A25" s="204" t="s">
        <v>177</v>
      </c>
      <c r="B25" s="331">
        <v>352</v>
      </c>
      <c r="C25" s="326">
        <f>B25*C7</f>
        <v>112640</v>
      </c>
      <c r="D25" s="259">
        <f>B25*D7</f>
        <v>44000</v>
      </c>
      <c r="E25" s="260">
        <f>B25*E7</f>
        <v>58784</v>
      </c>
      <c r="F25" s="292">
        <f>B25*F7</f>
        <v>87648</v>
      </c>
      <c r="G25" s="260">
        <f>B25*G7</f>
        <v>133760</v>
      </c>
      <c r="H25" s="260">
        <f>B25*H7</f>
        <v>43648</v>
      </c>
      <c r="I25" s="261">
        <v>0</v>
      </c>
      <c r="J25" s="262">
        <f t="shared" si="0"/>
        <v>480480</v>
      </c>
    </row>
    <row r="26" spans="1:10" ht="15">
      <c r="A26" s="205" t="s">
        <v>178</v>
      </c>
      <c r="B26" s="332">
        <v>695</v>
      </c>
      <c r="C26" s="326">
        <f>B26*C7</f>
        <v>222400</v>
      </c>
      <c r="D26" s="263">
        <f>B26*D7</f>
        <v>86875</v>
      </c>
      <c r="E26" s="300">
        <v>0</v>
      </c>
      <c r="F26" s="293">
        <v>0</v>
      </c>
      <c r="G26" s="260">
        <f>B26*G7</f>
        <v>264100</v>
      </c>
      <c r="H26" s="260">
        <f>B26*H7</f>
        <v>86180</v>
      </c>
      <c r="I26" s="260">
        <f>B26*I7</f>
        <v>0</v>
      </c>
      <c r="J26" s="262">
        <f t="shared" si="0"/>
        <v>659555</v>
      </c>
    </row>
    <row r="27" spans="1:10" ht="15">
      <c r="A27" s="204" t="s">
        <v>179</v>
      </c>
      <c r="B27" s="331">
        <v>482</v>
      </c>
      <c r="C27" s="326">
        <f>B27*C7</f>
        <v>154240</v>
      </c>
      <c r="D27" s="259">
        <f>B27*D7</f>
        <v>60250</v>
      </c>
      <c r="E27" s="301">
        <v>0</v>
      </c>
      <c r="F27" s="293">
        <v>0</v>
      </c>
      <c r="G27" s="260">
        <f>B27*G7</f>
        <v>183160</v>
      </c>
      <c r="H27" s="261">
        <v>0</v>
      </c>
      <c r="I27" s="261">
        <v>0</v>
      </c>
      <c r="J27" s="262">
        <f t="shared" si="0"/>
        <v>397650</v>
      </c>
    </row>
    <row r="28" spans="1:10" ht="15">
      <c r="A28" s="205" t="s">
        <v>180</v>
      </c>
      <c r="B28" s="334">
        <v>615</v>
      </c>
      <c r="C28" s="326">
        <f>B28*C7</f>
        <v>196800</v>
      </c>
      <c r="D28" s="263">
        <f>B28*D7</f>
        <v>76875</v>
      </c>
      <c r="E28" s="300">
        <v>0</v>
      </c>
      <c r="F28" s="293">
        <v>0</v>
      </c>
      <c r="G28" s="260">
        <f>B28*G7</f>
        <v>233700</v>
      </c>
      <c r="H28" s="261">
        <v>0</v>
      </c>
      <c r="I28" s="261">
        <v>0</v>
      </c>
      <c r="J28" s="262">
        <f t="shared" si="0"/>
        <v>507375</v>
      </c>
    </row>
    <row r="29" spans="1:10" ht="15">
      <c r="A29" s="204" t="s">
        <v>181</v>
      </c>
      <c r="B29" s="331">
        <v>485</v>
      </c>
      <c r="C29" s="326">
        <f>B29*C7</f>
        <v>155200</v>
      </c>
      <c r="D29" s="259">
        <f>B29*D7</f>
        <v>60625</v>
      </c>
      <c r="E29" s="260">
        <f>B29*E7</f>
        <v>80995</v>
      </c>
      <c r="F29" s="292">
        <f>B29*F7</f>
        <v>120765</v>
      </c>
      <c r="G29" s="260">
        <f>B29*G7</f>
        <v>184300</v>
      </c>
      <c r="H29" s="260">
        <f>B29*H7</f>
        <v>60140</v>
      </c>
      <c r="I29" s="261">
        <v>0</v>
      </c>
      <c r="J29" s="262">
        <f t="shared" si="0"/>
        <v>662025</v>
      </c>
    </row>
    <row r="30" spans="1:10" ht="15">
      <c r="A30" s="205" t="s">
        <v>182</v>
      </c>
      <c r="B30" s="332">
        <v>730</v>
      </c>
      <c r="C30" s="326">
        <f>B30*C7</f>
        <v>233600</v>
      </c>
      <c r="D30" s="264">
        <v>0</v>
      </c>
      <c r="E30" s="299">
        <v>0</v>
      </c>
      <c r="F30" s="293">
        <v>0</v>
      </c>
      <c r="G30" s="260">
        <f>B30*G7</f>
        <v>277400</v>
      </c>
      <c r="H30" s="260">
        <f>B30*H7</f>
        <v>90520</v>
      </c>
      <c r="I30" s="261">
        <v>0</v>
      </c>
      <c r="J30" s="262">
        <f t="shared" si="0"/>
        <v>601520</v>
      </c>
    </row>
    <row r="31" spans="1:10" ht="15">
      <c r="A31" s="204" t="s">
        <v>183</v>
      </c>
      <c r="B31" s="333">
        <v>1158</v>
      </c>
      <c r="C31" s="326">
        <f>B31*C7</f>
        <v>370560</v>
      </c>
      <c r="D31" s="259">
        <f>B31*D7</f>
        <v>144750</v>
      </c>
      <c r="E31" s="260">
        <f>B31*E7</f>
        <v>193386</v>
      </c>
      <c r="F31" s="292">
        <f>B31*F7</f>
        <v>288342</v>
      </c>
      <c r="G31" s="260">
        <f>B31*G7</f>
        <v>440040</v>
      </c>
      <c r="H31" s="260">
        <f>B31*H7</f>
        <v>143592</v>
      </c>
      <c r="I31" s="260">
        <f>B31*I7</f>
        <v>0</v>
      </c>
      <c r="J31" s="262">
        <f t="shared" si="0"/>
        <v>1580670</v>
      </c>
    </row>
    <row r="32" spans="1:10" ht="15">
      <c r="A32" s="205" t="s">
        <v>245</v>
      </c>
      <c r="B32" s="332">
        <v>515</v>
      </c>
      <c r="C32" s="292">
        <f>B32*C7</f>
        <v>164800</v>
      </c>
      <c r="D32" s="263">
        <f>B32*D7</f>
        <v>64375</v>
      </c>
      <c r="E32" s="266">
        <f>B32*E7</f>
        <v>86005</v>
      </c>
      <c r="F32" s="292">
        <f>B32*F7</f>
        <v>128235</v>
      </c>
      <c r="G32" s="260">
        <f>B32*G7</f>
        <v>195700</v>
      </c>
      <c r="H32" s="260">
        <f>B32*H7</f>
        <v>63860</v>
      </c>
      <c r="I32" s="260">
        <f>B32*I7</f>
        <v>0</v>
      </c>
      <c r="J32" s="262">
        <f t="shared" si="0"/>
        <v>702975</v>
      </c>
    </row>
    <row r="33" spans="1:10" ht="15">
      <c r="A33" s="204" t="s">
        <v>184</v>
      </c>
      <c r="B33" s="331">
        <v>511</v>
      </c>
      <c r="C33" s="326">
        <f>B33*C7</f>
        <v>163520</v>
      </c>
      <c r="D33" s="259">
        <f>B33*D7</f>
        <v>63875</v>
      </c>
      <c r="E33" s="301">
        <v>0</v>
      </c>
      <c r="F33" s="293">
        <v>0</v>
      </c>
      <c r="G33" s="260">
        <f>G7*B33</f>
        <v>194180</v>
      </c>
      <c r="H33" s="261">
        <v>0</v>
      </c>
      <c r="I33" s="260">
        <f>B33*I7</f>
        <v>0</v>
      </c>
      <c r="J33" s="262">
        <f t="shared" si="0"/>
        <v>421575</v>
      </c>
    </row>
    <row r="34" spans="1:10" ht="15">
      <c r="A34" s="205" t="s">
        <v>185</v>
      </c>
      <c r="B34" s="332">
        <v>405</v>
      </c>
      <c r="C34" s="326">
        <f>B34*C7</f>
        <v>129600</v>
      </c>
      <c r="D34" s="264">
        <v>0</v>
      </c>
      <c r="E34" s="302">
        <f>B34*E7</f>
        <v>67635</v>
      </c>
      <c r="F34" s="292">
        <f>B34*F7</f>
        <v>100845</v>
      </c>
      <c r="G34" s="260">
        <f>B34*G7</f>
        <v>153900</v>
      </c>
      <c r="H34" s="260">
        <f>B34*H7</f>
        <v>50220</v>
      </c>
      <c r="I34" s="260">
        <f>B34*I7</f>
        <v>0</v>
      </c>
      <c r="J34" s="262">
        <f t="shared" si="0"/>
        <v>502200</v>
      </c>
    </row>
    <row r="35" spans="1:10" ht="15">
      <c r="A35" s="204" t="s">
        <v>186</v>
      </c>
      <c r="B35" s="331">
        <v>759</v>
      </c>
      <c r="C35" s="292">
        <f>B35*C7</f>
        <v>242880</v>
      </c>
      <c r="D35" s="259">
        <f>B35*D7</f>
        <v>94875</v>
      </c>
      <c r="E35" s="301">
        <v>0</v>
      </c>
      <c r="F35" s="293">
        <v>0</v>
      </c>
      <c r="G35" s="260">
        <f>B35*G7</f>
        <v>288420</v>
      </c>
      <c r="H35" s="261">
        <v>0</v>
      </c>
      <c r="I35" s="260">
        <f>B35*I7</f>
        <v>0</v>
      </c>
      <c r="J35" s="262">
        <f t="shared" si="0"/>
        <v>626175</v>
      </c>
    </row>
    <row r="36" spans="1:10" ht="15">
      <c r="A36" s="205" t="s">
        <v>187</v>
      </c>
      <c r="B36" s="335">
        <v>993</v>
      </c>
      <c r="C36" s="326">
        <f>B36*C7</f>
        <v>317760</v>
      </c>
      <c r="D36" s="263">
        <f>B36*D7</f>
        <v>124125</v>
      </c>
      <c r="E36" s="266">
        <f>B36*E7</f>
        <v>165831</v>
      </c>
      <c r="F36" s="305">
        <v>0</v>
      </c>
      <c r="G36" s="260">
        <f>B36*G7</f>
        <v>377340</v>
      </c>
      <c r="H36" s="260">
        <f>B36*H7</f>
        <v>123132</v>
      </c>
      <c r="I36" s="260">
        <f>B36*I7</f>
        <v>0</v>
      </c>
      <c r="J36" s="262">
        <f>SUM(C36:I36)</f>
        <v>1108188</v>
      </c>
    </row>
    <row r="37" spans="1:10" ht="15">
      <c r="A37" s="204" t="s">
        <v>188</v>
      </c>
      <c r="B37" s="331">
        <v>745</v>
      </c>
      <c r="C37" s="292">
        <f>B37*C7</f>
        <v>238400</v>
      </c>
      <c r="D37" s="265">
        <v>0</v>
      </c>
      <c r="E37" s="261">
        <v>0</v>
      </c>
      <c r="F37" s="293">
        <v>0</v>
      </c>
      <c r="G37" s="260">
        <f>B37*G7</f>
        <v>283100</v>
      </c>
      <c r="H37" s="261">
        <v>0</v>
      </c>
      <c r="I37" s="261">
        <v>0</v>
      </c>
      <c r="J37" s="262">
        <f t="shared" si="0"/>
        <v>521500</v>
      </c>
    </row>
    <row r="38" spans="1:10" ht="15">
      <c r="A38" s="205" t="s">
        <v>189</v>
      </c>
      <c r="B38" s="332">
        <v>636</v>
      </c>
      <c r="C38" s="328">
        <f>B38*C7</f>
        <v>203520</v>
      </c>
      <c r="D38" s="263">
        <f>B38*D7</f>
        <v>79500</v>
      </c>
      <c r="E38" s="300">
        <v>0</v>
      </c>
      <c r="F38" s="293">
        <v>0</v>
      </c>
      <c r="G38" s="260">
        <f>B38*G7</f>
        <v>241680</v>
      </c>
      <c r="H38" s="260">
        <f>B38*H7</f>
        <v>78864</v>
      </c>
      <c r="I38" s="261">
        <v>0</v>
      </c>
      <c r="J38" s="262">
        <f t="shared" si="0"/>
        <v>603564</v>
      </c>
    </row>
    <row r="39" spans="1:10" ht="15">
      <c r="A39" s="204" t="s">
        <v>190</v>
      </c>
      <c r="B39" s="331">
        <v>376</v>
      </c>
      <c r="C39" s="292">
        <f>B39*C7</f>
        <v>120320</v>
      </c>
      <c r="D39" s="259">
        <f>B39*D7</f>
        <v>47000</v>
      </c>
      <c r="E39" s="260">
        <f>B39*E7</f>
        <v>62792</v>
      </c>
      <c r="F39" s="305">
        <v>0</v>
      </c>
      <c r="G39" s="260">
        <f>B39*G7</f>
        <v>142880</v>
      </c>
      <c r="H39" s="260">
        <f>B39*H7</f>
        <v>46624</v>
      </c>
      <c r="I39" s="261">
        <v>0</v>
      </c>
      <c r="J39" s="262">
        <f t="shared" si="0"/>
        <v>419616</v>
      </c>
    </row>
    <row r="40" spans="1:10" ht="15">
      <c r="A40" s="205" t="s">
        <v>191</v>
      </c>
      <c r="B40" s="332">
        <v>587</v>
      </c>
      <c r="C40" s="328">
        <f>B40*C7</f>
        <v>187840</v>
      </c>
      <c r="D40" s="263">
        <f>B40*D7</f>
        <v>73375</v>
      </c>
      <c r="E40" s="266">
        <f>B40*E7</f>
        <v>98029</v>
      </c>
      <c r="F40" s="308">
        <f>B40*F7</f>
        <v>146163</v>
      </c>
      <c r="G40" s="260">
        <f>B40*G7</f>
        <v>223060</v>
      </c>
      <c r="H40" s="260">
        <f>B40*H7</f>
        <v>72788</v>
      </c>
      <c r="I40" s="261">
        <v>0</v>
      </c>
      <c r="J40" s="262">
        <f t="shared" si="0"/>
        <v>801255</v>
      </c>
    </row>
    <row r="41" spans="1:10" ht="15">
      <c r="A41" s="204" t="s">
        <v>192</v>
      </c>
      <c r="B41" s="331">
        <v>574</v>
      </c>
      <c r="C41" s="292">
        <f>B41*C7</f>
        <v>183680</v>
      </c>
      <c r="D41" s="259">
        <f>B41*D7</f>
        <v>71750</v>
      </c>
      <c r="E41" s="260">
        <f>B41*E7</f>
        <v>95858</v>
      </c>
      <c r="F41" s="292">
        <f>B41*F7</f>
        <v>142926</v>
      </c>
      <c r="G41" s="260">
        <f>B41*G7</f>
        <v>218120</v>
      </c>
      <c r="H41" s="260">
        <f>B41*H7</f>
        <v>71176</v>
      </c>
      <c r="I41" s="260">
        <f>B41*I7</f>
        <v>0</v>
      </c>
      <c r="J41" s="262">
        <f t="shared" si="0"/>
        <v>783510</v>
      </c>
    </row>
    <row r="42" spans="1:10" ht="15">
      <c r="A42" s="205" t="s">
        <v>193</v>
      </c>
      <c r="B42" s="332">
        <v>687</v>
      </c>
      <c r="C42" s="328">
        <f>B42*C7</f>
        <v>219840</v>
      </c>
      <c r="D42" s="263">
        <f>B42*D7</f>
        <v>85875</v>
      </c>
      <c r="E42" s="266">
        <f>B42*E7</f>
        <v>114729</v>
      </c>
      <c r="F42" s="292">
        <f>B42*F7</f>
        <v>171063</v>
      </c>
      <c r="G42" s="260">
        <f>B42*G7</f>
        <v>261060</v>
      </c>
      <c r="H42" s="260">
        <f>B42*H7</f>
        <v>85188</v>
      </c>
      <c r="I42" s="260">
        <f>B42*I7</f>
        <v>0</v>
      </c>
      <c r="J42" s="262">
        <f t="shared" si="0"/>
        <v>937755</v>
      </c>
    </row>
    <row r="43" spans="1:10" ht="15">
      <c r="A43" s="206" t="s">
        <v>194</v>
      </c>
      <c r="B43" s="336">
        <v>893</v>
      </c>
      <c r="C43" s="329">
        <f>B43*C7</f>
        <v>285760</v>
      </c>
      <c r="D43" s="268">
        <v>0</v>
      </c>
      <c r="E43" s="269">
        <v>0</v>
      </c>
      <c r="F43" s="294">
        <v>0</v>
      </c>
      <c r="G43" s="267">
        <f>B43*G7</f>
        <v>339340</v>
      </c>
      <c r="H43" s="267">
        <f>B43*H7</f>
        <v>110732</v>
      </c>
      <c r="I43" s="269">
        <v>0</v>
      </c>
      <c r="J43" s="270">
        <f>SUM(C43:I43)</f>
        <v>735832</v>
      </c>
    </row>
    <row r="44" spans="1:10" ht="15">
      <c r="A44" s="207" t="s">
        <v>195</v>
      </c>
      <c r="B44" s="337">
        <v>111</v>
      </c>
      <c r="C44" s="295">
        <f>B44*C7</f>
        <v>35520</v>
      </c>
      <c r="D44" s="287">
        <f>B44*D7</f>
        <v>13875</v>
      </c>
      <c r="E44" s="271">
        <f>B44*E7</f>
        <v>18537</v>
      </c>
      <c r="F44" s="306">
        <v>0</v>
      </c>
      <c r="G44" s="271">
        <f>B44*G7</f>
        <v>42180</v>
      </c>
      <c r="H44" s="271">
        <f>B44*H7</f>
        <v>13764</v>
      </c>
      <c r="I44" s="271">
        <f>B44*I7</f>
        <v>0</v>
      </c>
      <c r="J44" s="271">
        <f>SUM(C44:I44)</f>
        <v>123876</v>
      </c>
    </row>
    <row r="45" spans="1:10" ht="15">
      <c r="A45" s="208" t="s">
        <v>196</v>
      </c>
      <c r="B45" s="331">
        <v>226</v>
      </c>
      <c r="C45" s="296">
        <f>B45*C7</f>
        <v>72320</v>
      </c>
      <c r="D45" s="288">
        <f>B45*D7</f>
        <v>28250</v>
      </c>
      <c r="E45" s="272">
        <f>B45*E7</f>
        <v>37742</v>
      </c>
      <c r="F45" s="307">
        <v>0</v>
      </c>
      <c r="G45" s="272">
        <f>B45*G7</f>
        <v>85880</v>
      </c>
      <c r="H45" s="272">
        <f>B45*H7</f>
        <v>28024</v>
      </c>
      <c r="I45" s="273">
        <v>0</v>
      </c>
      <c r="J45" s="274">
        <f>SUM(C45:I45)</f>
        <v>252216</v>
      </c>
    </row>
    <row r="46" spans="1:10" ht="15">
      <c r="A46" s="208" t="s">
        <v>197</v>
      </c>
      <c r="B46" s="331">
        <v>973</v>
      </c>
      <c r="C46" s="296">
        <f>B46*C7</f>
        <v>311360</v>
      </c>
      <c r="D46" s="288">
        <f>B46*D7</f>
        <v>121625</v>
      </c>
      <c r="E46" s="272">
        <f>B46*E7</f>
        <v>162491</v>
      </c>
      <c r="F46" s="296">
        <f>B46*F7</f>
        <v>242277</v>
      </c>
      <c r="G46" s="272">
        <f>B46*G7</f>
        <v>369740</v>
      </c>
      <c r="H46" s="272">
        <f>B46*H7</f>
        <v>120652</v>
      </c>
      <c r="I46" s="272">
        <f>B46*I7</f>
        <v>0</v>
      </c>
      <c r="J46" s="274">
        <f>SUM(C46:I46)</f>
        <v>1328145</v>
      </c>
    </row>
    <row r="47" spans="1:10" ht="15">
      <c r="A47" s="208" t="s">
        <v>246</v>
      </c>
      <c r="B47" s="331">
        <v>275</v>
      </c>
      <c r="C47" s="296">
        <f>B47*C7</f>
        <v>88000</v>
      </c>
      <c r="D47" s="288">
        <f>B47*D7</f>
        <v>34375</v>
      </c>
      <c r="E47" s="272">
        <f>B47*E7</f>
        <v>45925</v>
      </c>
      <c r="F47" s="307">
        <v>0</v>
      </c>
      <c r="G47" s="272">
        <f>B47*G7</f>
        <v>104500</v>
      </c>
      <c r="H47" s="272">
        <f>B47*H7</f>
        <v>34100</v>
      </c>
      <c r="I47" s="272">
        <f>B47*I7</f>
        <v>0</v>
      </c>
      <c r="J47" s="274">
        <f>SUM(C47:I47)</f>
        <v>306900</v>
      </c>
    </row>
    <row r="48" spans="1:10" ht="15">
      <c r="A48" s="208" t="s">
        <v>198</v>
      </c>
      <c r="B48" s="331">
        <v>590</v>
      </c>
      <c r="C48" s="296">
        <f>B48*C7</f>
        <v>188800</v>
      </c>
      <c r="D48" s="288">
        <f>B48*D7</f>
        <v>73750</v>
      </c>
      <c r="E48" s="272">
        <f>B48*E7</f>
        <v>98530</v>
      </c>
      <c r="F48" s="296">
        <f>B48*F7</f>
        <v>146910</v>
      </c>
      <c r="G48" s="272">
        <f>B48*G7</f>
        <v>224200</v>
      </c>
      <c r="H48" s="272">
        <f>B48*H7</f>
        <v>73160</v>
      </c>
      <c r="I48" s="272">
        <f>B48*I7</f>
        <v>0</v>
      </c>
      <c r="J48" s="274">
        <f aca="true" t="shared" si="1" ref="J48:J57">SUM(C48:I48)</f>
        <v>805350</v>
      </c>
    </row>
    <row r="49" spans="1:10" ht="15">
      <c r="A49" s="208" t="s">
        <v>199</v>
      </c>
      <c r="B49" s="331">
        <v>355</v>
      </c>
      <c r="C49" s="296">
        <f>B49*C7</f>
        <v>113600</v>
      </c>
      <c r="D49" s="288">
        <f>B49*D7</f>
        <v>44375</v>
      </c>
      <c r="E49" s="272">
        <f>B49*E7</f>
        <v>59285</v>
      </c>
      <c r="F49" s="307">
        <v>0</v>
      </c>
      <c r="G49" s="272">
        <f>B49*G7</f>
        <v>134900</v>
      </c>
      <c r="H49" s="272">
        <f>B49*H7</f>
        <v>44020</v>
      </c>
      <c r="I49" s="272">
        <f>B49*I7</f>
        <v>0</v>
      </c>
      <c r="J49" s="274">
        <f t="shared" si="1"/>
        <v>396180</v>
      </c>
    </row>
    <row r="50" spans="1:10" ht="15">
      <c r="A50" s="208" t="s">
        <v>200</v>
      </c>
      <c r="B50" s="333">
        <v>1223</v>
      </c>
      <c r="C50" s="296">
        <f>B50*C7</f>
        <v>391360</v>
      </c>
      <c r="D50" s="288">
        <f>B50*D7</f>
        <v>152875</v>
      </c>
      <c r="E50" s="272">
        <f>B50*E7</f>
        <v>204241</v>
      </c>
      <c r="F50" s="296">
        <f>B50*F7</f>
        <v>304527</v>
      </c>
      <c r="G50" s="272">
        <f>B50*G7</f>
        <v>464740</v>
      </c>
      <c r="H50" s="272">
        <f>B50*H7</f>
        <v>151652</v>
      </c>
      <c r="I50" s="272">
        <f>B50*I7</f>
        <v>0</v>
      </c>
      <c r="J50" s="274">
        <f t="shared" si="1"/>
        <v>1669395</v>
      </c>
    </row>
    <row r="51" spans="1:10" ht="15">
      <c r="A51" s="208" t="s">
        <v>201</v>
      </c>
      <c r="B51" s="331">
        <v>869</v>
      </c>
      <c r="C51" s="296">
        <f>B51*C7</f>
        <v>278080</v>
      </c>
      <c r="D51" s="288">
        <f>B51*D7</f>
        <v>108625</v>
      </c>
      <c r="E51" s="272">
        <f>B51*E7</f>
        <v>145123</v>
      </c>
      <c r="F51" s="296">
        <f>B51*F7</f>
        <v>216381</v>
      </c>
      <c r="G51" s="272">
        <f>B51*G7</f>
        <v>330220</v>
      </c>
      <c r="H51" s="272">
        <f>B51*H7</f>
        <v>107756</v>
      </c>
      <c r="I51" s="273">
        <v>0</v>
      </c>
      <c r="J51" s="274">
        <f t="shared" si="1"/>
        <v>1186185</v>
      </c>
    </row>
    <row r="52" spans="1:10" ht="15">
      <c r="A52" s="208" t="s">
        <v>202</v>
      </c>
      <c r="B52" s="333">
        <v>1341</v>
      </c>
      <c r="C52" s="296">
        <f>B52*C7</f>
        <v>429120</v>
      </c>
      <c r="D52" s="288">
        <f>B52*D7</f>
        <v>167625</v>
      </c>
      <c r="E52" s="272">
        <f>B52*E7</f>
        <v>223947</v>
      </c>
      <c r="F52" s="296">
        <f>B52*F7</f>
        <v>333909</v>
      </c>
      <c r="G52" s="272">
        <f>B52*G7</f>
        <v>509580</v>
      </c>
      <c r="H52" s="272">
        <f>B52*H7</f>
        <v>166284</v>
      </c>
      <c r="I52" s="273">
        <v>0</v>
      </c>
      <c r="J52" s="274">
        <f t="shared" si="1"/>
        <v>1830465</v>
      </c>
    </row>
    <row r="53" spans="1:10" ht="15">
      <c r="A53" s="208" t="s">
        <v>203</v>
      </c>
      <c r="B53" s="331">
        <v>558</v>
      </c>
      <c r="C53" s="296">
        <f>B53*C7</f>
        <v>178560</v>
      </c>
      <c r="D53" s="288">
        <f>B53*D7</f>
        <v>69750</v>
      </c>
      <c r="E53" s="272">
        <f>B53*E7</f>
        <v>93186</v>
      </c>
      <c r="F53" s="296">
        <f>B53*F7</f>
        <v>138942</v>
      </c>
      <c r="G53" s="272">
        <f>B53*G7</f>
        <v>212040</v>
      </c>
      <c r="H53" s="272">
        <f>B53*H7</f>
        <v>69192</v>
      </c>
      <c r="I53" s="272">
        <f>B53*I7</f>
        <v>0</v>
      </c>
      <c r="J53" s="274">
        <f t="shared" si="1"/>
        <v>761670</v>
      </c>
    </row>
    <row r="54" spans="1:10" ht="15">
      <c r="A54" s="208" t="s">
        <v>205</v>
      </c>
      <c r="B54" s="333">
        <v>1524</v>
      </c>
      <c r="C54" s="296">
        <f>B54*C7</f>
        <v>487680</v>
      </c>
      <c r="D54" s="288">
        <f>B54*D7</f>
        <v>190500</v>
      </c>
      <c r="E54" s="272">
        <f>B54*E7</f>
        <v>254508</v>
      </c>
      <c r="F54" s="296">
        <f>B54*F7</f>
        <v>379476</v>
      </c>
      <c r="G54" s="272">
        <f>B54*G7</f>
        <v>579120</v>
      </c>
      <c r="H54" s="272">
        <f>B54*H7</f>
        <v>188976</v>
      </c>
      <c r="I54" s="272">
        <f>B54*I7</f>
        <v>0</v>
      </c>
      <c r="J54" s="274">
        <f t="shared" si="1"/>
        <v>2080260</v>
      </c>
    </row>
    <row r="55" spans="1:10" ht="15">
      <c r="A55" s="208" t="s">
        <v>204</v>
      </c>
      <c r="B55" s="331">
        <v>172</v>
      </c>
      <c r="C55" s="296">
        <f>B55*C7</f>
        <v>55040</v>
      </c>
      <c r="D55" s="288">
        <f>B55*D7</f>
        <v>21500</v>
      </c>
      <c r="E55" s="303">
        <v>0</v>
      </c>
      <c r="F55" s="297">
        <v>0</v>
      </c>
      <c r="G55" s="272">
        <f>B55*G7</f>
        <v>65360</v>
      </c>
      <c r="H55" s="273">
        <v>0</v>
      </c>
      <c r="I55" s="272">
        <f>B55*I7</f>
        <v>0</v>
      </c>
      <c r="J55" s="274">
        <f t="shared" si="1"/>
        <v>141900</v>
      </c>
    </row>
    <row r="56" spans="1:10" ht="15.75" thickBot="1">
      <c r="A56" s="206" t="s">
        <v>206</v>
      </c>
      <c r="B56" s="338">
        <v>241</v>
      </c>
      <c r="C56" s="298">
        <f>B56*C7</f>
        <v>77120</v>
      </c>
      <c r="D56" s="289">
        <v>0</v>
      </c>
      <c r="E56" s="304">
        <f>B56*E7</f>
        <v>40247</v>
      </c>
      <c r="F56" s="339">
        <v>0</v>
      </c>
      <c r="G56" s="275">
        <f>B56*G7</f>
        <v>91580</v>
      </c>
      <c r="H56" s="275">
        <f>B56*H7</f>
        <v>29884</v>
      </c>
      <c r="I56" s="275">
        <f>B56*I7</f>
        <v>0</v>
      </c>
      <c r="J56" s="276">
        <f t="shared" si="1"/>
        <v>238831</v>
      </c>
    </row>
    <row r="57" spans="1:10" ht="15.75" thickBot="1">
      <c r="A57" s="209" t="s">
        <v>32</v>
      </c>
      <c r="B57" s="277">
        <f>SUM(B8:B56)</f>
        <v>28057</v>
      </c>
      <c r="C57" s="278">
        <f aca="true" t="shared" si="2" ref="C57:I57">SUM(C8:C56)</f>
        <v>8722240</v>
      </c>
      <c r="D57" s="290">
        <f t="shared" si="2"/>
        <v>3082750</v>
      </c>
      <c r="E57" s="310">
        <f>SUM(E8:E56)</f>
        <v>3217422</v>
      </c>
      <c r="F57" s="279">
        <f t="shared" si="2"/>
        <v>3792768</v>
      </c>
      <c r="G57" s="278">
        <f t="shared" si="2"/>
        <v>10661660</v>
      </c>
      <c r="H57" s="279">
        <f t="shared" si="2"/>
        <v>3009108</v>
      </c>
      <c r="I57" s="278">
        <f t="shared" si="2"/>
        <v>0</v>
      </c>
      <c r="J57" s="280">
        <f t="shared" si="1"/>
        <v>32485948</v>
      </c>
    </row>
    <row r="58" spans="1:10" ht="16.5" customHeight="1" thickBot="1">
      <c r="A58" s="209" t="s">
        <v>265</v>
      </c>
      <c r="B58" s="475"/>
      <c r="C58" s="460">
        <v>47</v>
      </c>
      <c r="D58" s="477">
        <v>43</v>
      </c>
      <c r="E58" s="460">
        <v>33</v>
      </c>
      <c r="F58" s="460">
        <v>20</v>
      </c>
      <c r="G58" s="462">
        <v>49</v>
      </c>
      <c r="H58" s="460">
        <v>42</v>
      </c>
      <c r="I58" s="460">
        <v>25</v>
      </c>
      <c r="J58" s="466"/>
    </row>
    <row r="59" spans="1:10" ht="15" thickBot="1">
      <c r="A59" s="223" t="s">
        <v>247</v>
      </c>
      <c r="B59" s="476"/>
      <c r="C59" s="465"/>
      <c r="D59" s="478"/>
      <c r="E59" s="465"/>
      <c r="F59" s="465"/>
      <c r="G59" s="464"/>
      <c r="H59" s="465"/>
      <c r="I59" s="465"/>
      <c r="J59" s="467"/>
    </row>
    <row r="60" spans="1:10" ht="16.5" customHeight="1" thickBot="1">
      <c r="A60" s="210" t="s">
        <v>263</v>
      </c>
      <c r="B60" s="458"/>
      <c r="C60" s="460">
        <v>27257</v>
      </c>
      <c r="D60" s="460">
        <v>24662</v>
      </c>
      <c r="E60" s="460">
        <v>19266</v>
      </c>
      <c r="F60" s="460">
        <v>15473</v>
      </c>
      <c r="G60" s="462">
        <v>28057</v>
      </c>
      <c r="H60" s="460">
        <v>24267</v>
      </c>
      <c r="I60" s="460">
        <v>15388</v>
      </c>
      <c r="J60" s="468"/>
    </row>
    <row r="61" spans="1:10" ht="15" thickBot="1">
      <c r="A61" s="210" t="s">
        <v>247</v>
      </c>
      <c r="B61" s="459"/>
      <c r="C61" s="461"/>
      <c r="D61" s="461"/>
      <c r="E61" s="465"/>
      <c r="F61" s="461"/>
      <c r="G61" s="463"/>
      <c r="H61" s="461"/>
      <c r="I61" s="461"/>
      <c r="J61" s="469"/>
    </row>
  </sheetData>
  <sheetProtection/>
  <mergeCells count="23">
    <mergeCell ref="A2:J2"/>
    <mergeCell ref="A3:J3"/>
    <mergeCell ref="A5:A7"/>
    <mergeCell ref="C6:I6"/>
    <mergeCell ref="B58:B59"/>
    <mergeCell ref="C58:C59"/>
    <mergeCell ref="D58:D59"/>
    <mergeCell ref="E5:F5"/>
    <mergeCell ref="E58:E59"/>
    <mergeCell ref="F58:F59"/>
    <mergeCell ref="I58:I59"/>
    <mergeCell ref="J58:J59"/>
    <mergeCell ref="H58:H59"/>
    <mergeCell ref="H60:H61"/>
    <mergeCell ref="I60:I61"/>
    <mergeCell ref="J60:J61"/>
    <mergeCell ref="B60:B61"/>
    <mergeCell ref="C60:C61"/>
    <mergeCell ref="D60:D61"/>
    <mergeCell ref="F60:F61"/>
    <mergeCell ref="G60:G61"/>
    <mergeCell ref="G58:G59"/>
    <mergeCell ref="E60:E61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8.8515625" style="0" customWidth="1"/>
    <col min="2" max="2" width="47.8515625" style="0" customWidth="1"/>
    <col min="3" max="3" width="22.8515625" style="0" customWidth="1"/>
    <col min="4" max="4" width="12.00390625" style="0" hidden="1" customWidth="1"/>
    <col min="5" max="5" width="11.140625" style="0" hidden="1" customWidth="1"/>
    <col min="6" max="6" width="10.8515625" style="0" hidden="1" customWidth="1"/>
  </cols>
  <sheetData>
    <row r="1" spans="1:6" ht="14.25">
      <c r="A1" s="365" t="s">
        <v>80</v>
      </c>
      <c r="B1" s="365"/>
      <c r="C1" s="365"/>
      <c r="D1" s="365"/>
      <c r="E1" s="366"/>
      <c r="F1" s="366"/>
    </row>
    <row r="2" spans="1:6" ht="14.25">
      <c r="A2" s="367" t="s">
        <v>107</v>
      </c>
      <c r="B2" s="367"/>
      <c r="C2" s="367"/>
      <c r="D2" s="367"/>
      <c r="E2" s="368"/>
      <c r="F2" s="368"/>
    </row>
    <row r="3" spans="1:6" ht="14.25">
      <c r="A3" s="359" t="s">
        <v>297</v>
      </c>
      <c r="B3" s="359"/>
      <c r="C3" s="359"/>
      <c r="D3" s="359"/>
      <c r="E3" s="368"/>
      <c r="F3" s="368"/>
    </row>
    <row r="4" spans="1:4" ht="15" thickBot="1">
      <c r="A4" s="14"/>
      <c r="B4" s="14"/>
      <c r="C4" s="222" t="s">
        <v>284</v>
      </c>
      <c r="D4" s="14"/>
    </row>
    <row r="5" spans="1:6" ht="11.25" customHeight="1" hidden="1" thickBot="1">
      <c r="A5" s="14"/>
      <c r="B5" s="14"/>
      <c r="C5" s="14"/>
      <c r="D5" s="14"/>
      <c r="F5" s="58" t="s">
        <v>83</v>
      </c>
    </row>
    <row r="6" spans="1:6" ht="44.25" customHeight="1">
      <c r="A6" s="75"/>
      <c r="B6" s="76"/>
      <c r="C6" s="132" t="s">
        <v>108</v>
      </c>
      <c r="D6" s="369"/>
      <c r="E6" s="370"/>
      <c r="F6" s="371"/>
    </row>
    <row r="7" spans="1:6" ht="14.25">
      <c r="A7" s="45" t="s">
        <v>143</v>
      </c>
      <c r="B7" s="77"/>
      <c r="C7" s="142" t="s">
        <v>94</v>
      </c>
      <c r="D7" s="52"/>
      <c r="E7" s="51"/>
      <c r="F7" s="53"/>
    </row>
    <row r="8" spans="1:6" ht="14.25" hidden="1">
      <c r="A8" s="45"/>
      <c r="B8" s="77"/>
      <c r="C8" s="133"/>
      <c r="D8" s="48"/>
      <c r="E8" s="21"/>
      <c r="F8" s="54"/>
    </row>
    <row r="9" spans="1:6" ht="14.25">
      <c r="A9" s="45"/>
      <c r="B9" s="63" t="s">
        <v>12</v>
      </c>
      <c r="C9" s="134" t="s">
        <v>298</v>
      </c>
      <c r="D9" s="48"/>
      <c r="E9" s="21"/>
      <c r="F9" s="54"/>
    </row>
    <row r="10" spans="1:6" ht="14.25" hidden="1">
      <c r="A10" s="45"/>
      <c r="B10" s="77"/>
      <c r="C10" s="134"/>
      <c r="D10" s="48"/>
      <c r="E10" s="21"/>
      <c r="F10" s="54"/>
    </row>
    <row r="11" spans="1:6" ht="14.25">
      <c r="A11" s="47" t="s">
        <v>63</v>
      </c>
      <c r="B11" s="63" t="s">
        <v>14</v>
      </c>
      <c r="C11" s="135">
        <v>94753000</v>
      </c>
      <c r="D11" s="46"/>
      <c r="E11" s="22"/>
      <c r="F11" s="55"/>
    </row>
    <row r="12" spans="1:6" ht="14.25" hidden="1">
      <c r="A12" s="78"/>
      <c r="B12" s="77"/>
      <c r="C12" s="133"/>
      <c r="D12" s="46"/>
      <c r="E12" s="22"/>
      <c r="F12" s="55"/>
    </row>
    <row r="13" spans="1:6" ht="14.25">
      <c r="A13" s="79" t="s">
        <v>52</v>
      </c>
      <c r="B13" s="63" t="s">
        <v>15</v>
      </c>
      <c r="C13" s="135">
        <v>18240000</v>
      </c>
      <c r="D13" s="46"/>
      <c r="E13" s="22"/>
      <c r="F13" s="55"/>
    </row>
    <row r="14" spans="1:6" ht="14.25" hidden="1">
      <c r="A14" s="78"/>
      <c r="B14" s="63"/>
      <c r="C14" s="133"/>
      <c r="D14" s="46"/>
      <c r="E14" s="22"/>
      <c r="F14" s="55"/>
    </row>
    <row r="15" spans="1:6" ht="14.25">
      <c r="A15" s="79" t="s">
        <v>53</v>
      </c>
      <c r="B15" s="63" t="s">
        <v>16</v>
      </c>
      <c r="C15" s="135">
        <v>45995000</v>
      </c>
      <c r="D15" s="46"/>
      <c r="E15" s="22"/>
      <c r="F15" s="55"/>
    </row>
    <row r="16" spans="1:6" ht="14.25" hidden="1">
      <c r="A16" s="78"/>
      <c r="B16" s="77"/>
      <c r="C16" s="133"/>
      <c r="D16" s="46"/>
      <c r="E16" s="22"/>
      <c r="F16" s="55"/>
    </row>
    <row r="17" spans="1:6" ht="14.25" hidden="1">
      <c r="A17" s="79" t="s">
        <v>6</v>
      </c>
      <c r="B17" s="63" t="s">
        <v>13</v>
      </c>
      <c r="C17" s="136"/>
      <c r="D17" s="46"/>
      <c r="E17" s="22"/>
      <c r="F17" s="55"/>
    </row>
    <row r="18" spans="1:6" ht="14.25" hidden="1">
      <c r="A18" s="78"/>
      <c r="B18" s="77"/>
      <c r="C18" s="133"/>
      <c r="D18" s="46"/>
      <c r="E18" s="22"/>
      <c r="F18" s="55"/>
    </row>
    <row r="19" spans="1:6" ht="14.25" hidden="1">
      <c r="A19" s="78"/>
      <c r="B19" s="77"/>
      <c r="C19" s="133"/>
      <c r="D19" s="46"/>
      <c r="E19" s="22"/>
      <c r="F19" s="55"/>
    </row>
    <row r="20" spans="1:6" ht="14.25">
      <c r="A20" s="79" t="s">
        <v>55</v>
      </c>
      <c r="B20" s="63" t="s">
        <v>48</v>
      </c>
      <c r="C20" s="133"/>
      <c r="D20" s="46"/>
      <c r="E20" s="22"/>
      <c r="F20" s="55"/>
    </row>
    <row r="21" spans="1:6" ht="14.25">
      <c r="A21" s="79" t="s">
        <v>54</v>
      </c>
      <c r="B21" s="63" t="s">
        <v>18</v>
      </c>
      <c r="C21" s="135">
        <f>C22+C24</f>
        <v>7018000</v>
      </c>
      <c r="D21" s="46"/>
      <c r="E21" s="22"/>
      <c r="F21" s="55"/>
    </row>
    <row r="22" spans="1:6" ht="14.25">
      <c r="A22" s="78" t="s">
        <v>130</v>
      </c>
      <c r="B22" s="77" t="s">
        <v>114</v>
      </c>
      <c r="C22" s="137">
        <v>7018000</v>
      </c>
      <c r="D22" s="46"/>
      <c r="E22" s="22"/>
      <c r="F22" s="55"/>
    </row>
    <row r="23" spans="1:6" ht="14.25" hidden="1">
      <c r="A23" s="78"/>
      <c r="B23" s="63"/>
      <c r="C23" s="137"/>
      <c r="D23" s="46"/>
      <c r="E23" s="22"/>
      <c r="F23" s="55"/>
    </row>
    <row r="24" spans="1:6" ht="14.25">
      <c r="A24" s="78" t="s">
        <v>248</v>
      </c>
      <c r="B24" s="77" t="s">
        <v>249</v>
      </c>
      <c r="C24" s="137"/>
      <c r="D24" s="46"/>
      <c r="E24" s="22"/>
      <c r="F24" s="55"/>
    </row>
    <row r="25" spans="1:6" ht="14.25">
      <c r="A25" s="78"/>
      <c r="B25" s="63" t="s">
        <v>220</v>
      </c>
      <c r="C25" s="135">
        <f>C11+C13+C15+C21</f>
        <v>166006000</v>
      </c>
      <c r="D25" s="46"/>
      <c r="E25" s="22"/>
      <c r="F25" s="55"/>
    </row>
    <row r="26" spans="1:6" ht="14.25">
      <c r="A26" s="79" t="s">
        <v>56</v>
      </c>
      <c r="B26" s="63" t="s">
        <v>22</v>
      </c>
      <c r="C26" s="135">
        <f>C27+C28+C29</f>
        <v>10952000</v>
      </c>
      <c r="D26" s="46"/>
      <c r="E26" s="22"/>
      <c r="F26" s="55"/>
    </row>
    <row r="27" spans="1:6" ht="14.25">
      <c r="A27" s="78" t="s">
        <v>126</v>
      </c>
      <c r="B27" s="77" t="s">
        <v>120</v>
      </c>
      <c r="C27" s="137">
        <v>5600000</v>
      </c>
      <c r="D27" s="46"/>
      <c r="E27" s="22"/>
      <c r="F27" s="55"/>
    </row>
    <row r="28" spans="1:6" ht="14.25">
      <c r="A28" s="78" t="s">
        <v>131</v>
      </c>
      <c r="B28" s="77" t="s">
        <v>121</v>
      </c>
      <c r="C28" s="137"/>
      <c r="D28" s="46"/>
      <c r="E28" s="22"/>
      <c r="F28" s="55"/>
    </row>
    <row r="29" spans="1:6" ht="14.25">
      <c r="A29" s="78" t="s">
        <v>132</v>
      </c>
      <c r="B29" s="77" t="s">
        <v>122</v>
      </c>
      <c r="C29" s="137">
        <v>5352000</v>
      </c>
      <c r="D29" s="46"/>
      <c r="E29" s="22"/>
      <c r="F29" s="55"/>
    </row>
    <row r="30" spans="1:6" ht="14.25" hidden="1">
      <c r="A30" s="78"/>
      <c r="B30" s="77"/>
      <c r="C30" s="137"/>
      <c r="D30" s="46"/>
      <c r="E30" s="22"/>
      <c r="F30" s="55"/>
    </row>
    <row r="31" spans="1:6" ht="14.25">
      <c r="A31" s="79" t="s">
        <v>57</v>
      </c>
      <c r="B31" s="63" t="s">
        <v>113</v>
      </c>
      <c r="C31" s="135"/>
      <c r="D31" s="46"/>
      <c r="E31" s="22"/>
      <c r="F31" s="55"/>
    </row>
    <row r="32" spans="1:6" ht="14.25">
      <c r="A32" s="78" t="s">
        <v>133</v>
      </c>
      <c r="B32" s="77" t="s">
        <v>49</v>
      </c>
      <c r="C32" s="135"/>
      <c r="D32" s="46"/>
      <c r="E32" s="22"/>
      <c r="F32" s="55"/>
    </row>
    <row r="33" spans="1:6" ht="14.25">
      <c r="A33" s="78" t="s">
        <v>134</v>
      </c>
      <c r="B33" s="77" t="s">
        <v>123</v>
      </c>
      <c r="C33" s="135"/>
      <c r="D33" s="46"/>
      <c r="E33" s="22"/>
      <c r="F33" s="55"/>
    </row>
    <row r="34" spans="1:6" ht="14.25" hidden="1">
      <c r="A34" s="79"/>
      <c r="B34" s="63"/>
      <c r="C34" s="135"/>
      <c r="D34" s="46"/>
      <c r="E34" s="22"/>
      <c r="F34" s="55"/>
    </row>
    <row r="35" spans="1:6" ht="14.25" hidden="1">
      <c r="A35" s="78"/>
      <c r="B35" s="77"/>
      <c r="C35" s="137"/>
      <c r="D35" s="46"/>
      <c r="E35" s="22"/>
      <c r="F35" s="55"/>
    </row>
    <row r="36" spans="1:6" ht="14.25" hidden="1">
      <c r="A36" s="79"/>
      <c r="B36" s="63"/>
      <c r="C36" s="135"/>
      <c r="D36" s="46"/>
      <c r="E36" s="22"/>
      <c r="F36" s="55"/>
    </row>
    <row r="37" spans="1:6" ht="14.25">
      <c r="A37" s="79" t="s">
        <v>58</v>
      </c>
      <c r="B37" s="63" t="s">
        <v>23</v>
      </c>
      <c r="C37" s="312"/>
      <c r="D37" s="46"/>
      <c r="E37" s="22"/>
      <c r="F37" s="55"/>
    </row>
    <row r="38" spans="1:6" ht="14.25">
      <c r="A38" s="78" t="s">
        <v>128</v>
      </c>
      <c r="B38" s="77" t="s">
        <v>24</v>
      </c>
      <c r="C38" s="311"/>
      <c r="D38" s="46"/>
      <c r="E38" s="22"/>
      <c r="F38" s="55"/>
    </row>
    <row r="39" spans="1:6" ht="14.25">
      <c r="A39" s="78" t="s">
        <v>129</v>
      </c>
      <c r="B39" s="77" t="s">
        <v>25</v>
      </c>
      <c r="C39" s="138"/>
      <c r="D39" s="46"/>
      <c r="E39" s="22"/>
      <c r="F39" s="55"/>
    </row>
    <row r="40" spans="1:6" ht="15" thickBot="1">
      <c r="A40" s="354" t="s">
        <v>148</v>
      </c>
      <c r="B40" s="355"/>
      <c r="C40" s="139">
        <f>C25+C26+C31+C37</f>
        <v>176958000</v>
      </c>
      <c r="D40" s="49"/>
      <c r="E40" s="56"/>
      <c r="F40" s="57"/>
    </row>
    <row r="41" spans="1:3" ht="14.25">
      <c r="A41" s="10"/>
      <c r="B41" s="11"/>
      <c r="C41" s="11"/>
    </row>
    <row r="42" spans="1:3" ht="14.25">
      <c r="A42" s="12"/>
      <c r="B42" s="13"/>
      <c r="C42" s="13"/>
    </row>
    <row r="43" spans="1:3" ht="14.25">
      <c r="A43" s="10"/>
      <c r="B43" s="11"/>
      <c r="C43" s="11"/>
    </row>
    <row r="44" spans="1:3" ht="14.25">
      <c r="A44" s="10"/>
      <c r="B44" s="13"/>
      <c r="C44" s="11"/>
    </row>
    <row r="45" spans="1:3" ht="14.25">
      <c r="A45" s="10"/>
      <c r="B45" s="13"/>
      <c r="C45" s="13"/>
    </row>
    <row r="46" ht="14.25">
      <c r="A46" s="3"/>
    </row>
    <row r="47" ht="14.25">
      <c r="A47" s="3"/>
    </row>
  </sheetData>
  <sheetProtection/>
  <mergeCells count="5">
    <mergeCell ref="A40:B40"/>
    <mergeCell ref="A1:F1"/>
    <mergeCell ref="A2:F2"/>
    <mergeCell ref="A3:F3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5.57421875" style="0" customWidth="1"/>
    <col min="2" max="2" width="23.28125" style="0" customWidth="1"/>
    <col min="3" max="3" width="7.421875" style="0" customWidth="1"/>
    <col min="4" max="4" width="11.140625" style="0" customWidth="1"/>
    <col min="5" max="5" width="10.00390625" style="0" customWidth="1"/>
    <col min="6" max="6" width="12.7109375" style="0" customWidth="1"/>
    <col min="8" max="8" width="10.140625" style="0" customWidth="1"/>
    <col min="9" max="9" width="10.28125" style="0" customWidth="1"/>
    <col min="10" max="10" width="12.57421875" style="0" customWidth="1"/>
    <col min="11" max="11" width="7.8515625" style="0" hidden="1" customWidth="1"/>
    <col min="12" max="12" width="7.00390625" style="0" hidden="1" customWidth="1"/>
    <col min="13" max="13" width="5.7109375" style="0" hidden="1" customWidth="1"/>
    <col min="14" max="14" width="7.57421875" style="0" hidden="1" customWidth="1"/>
    <col min="15" max="15" width="6.8515625" style="0" hidden="1" customWidth="1"/>
    <col min="16" max="16" width="6.7109375" style="0" hidden="1" customWidth="1"/>
    <col min="17" max="17" width="6.421875" style="0" hidden="1" customWidth="1"/>
    <col min="18" max="18" width="8.7109375" style="0" customWidth="1"/>
    <col min="19" max="19" width="13.7109375" style="0" customWidth="1"/>
  </cols>
  <sheetData>
    <row r="1" spans="1:19" ht="14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72"/>
      <c r="P1" s="372"/>
      <c r="Q1" s="372"/>
      <c r="R1" s="372"/>
      <c r="S1" s="372"/>
    </row>
    <row r="2" spans="2:19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 t="s">
        <v>115</v>
      </c>
    </row>
    <row r="3" spans="1:19" ht="14.25">
      <c r="A3" s="367" t="s">
        <v>107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4" spans="1:19" ht="14.25">
      <c r="A4" s="367" t="s">
        <v>302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</row>
    <row r="5" spans="2:19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73</v>
      </c>
      <c r="P5" s="2"/>
      <c r="Q5" s="2"/>
      <c r="R5" s="2"/>
      <c r="S5" s="1" t="s">
        <v>284</v>
      </c>
    </row>
    <row r="6" spans="1:19" ht="15" customHeight="1">
      <c r="A6" s="158" t="s">
        <v>143</v>
      </c>
      <c r="B6" s="159" t="s">
        <v>35</v>
      </c>
      <c r="C6" s="159" t="s">
        <v>28</v>
      </c>
      <c r="D6" s="159" t="s">
        <v>63</v>
      </c>
      <c r="E6" s="159" t="s">
        <v>52</v>
      </c>
      <c r="F6" s="159" t="s">
        <v>53</v>
      </c>
      <c r="G6" s="159" t="s">
        <v>55</v>
      </c>
      <c r="H6" s="159" t="s">
        <v>54</v>
      </c>
      <c r="I6" s="159" t="s">
        <v>56</v>
      </c>
      <c r="J6" s="159" t="s">
        <v>57</v>
      </c>
      <c r="K6" s="159"/>
      <c r="L6" s="159"/>
      <c r="M6" s="159"/>
      <c r="N6" s="159"/>
      <c r="O6" s="160"/>
      <c r="P6" s="386"/>
      <c r="Q6" s="386"/>
      <c r="R6" s="156" t="s">
        <v>58</v>
      </c>
      <c r="S6" s="161"/>
    </row>
    <row r="7" spans="1:19" ht="14.25">
      <c r="A7" s="162"/>
      <c r="B7" s="26"/>
      <c r="C7" s="26" t="s">
        <v>29</v>
      </c>
      <c r="D7" s="26" t="s">
        <v>70</v>
      </c>
      <c r="E7" s="26" t="s">
        <v>152</v>
      </c>
      <c r="F7" s="26" t="s">
        <v>71</v>
      </c>
      <c r="G7" s="26" t="s">
        <v>72</v>
      </c>
      <c r="H7" s="26" t="s">
        <v>135</v>
      </c>
      <c r="I7" s="26" t="s">
        <v>138</v>
      </c>
      <c r="J7" s="26" t="s">
        <v>136</v>
      </c>
      <c r="K7" s="26"/>
      <c r="L7" s="26"/>
      <c r="M7" s="26"/>
      <c r="N7" s="26"/>
      <c r="O7" s="27"/>
      <c r="P7" s="387"/>
      <c r="Q7" s="387"/>
      <c r="R7" s="175" t="s">
        <v>139</v>
      </c>
      <c r="S7" s="163" t="s">
        <v>33</v>
      </c>
    </row>
    <row r="8" spans="1:19" ht="15" customHeight="1">
      <c r="A8" s="162"/>
      <c r="B8" s="25"/>
      <c r="C8" s="25"/>
      <c r="D8" s="26" t="s">
        <v>26</v>
      </c>
      <c r="E8" s="26" t="s">
        <v>153</v>
      </c>
      <c r="F8" s="26" t="s">
        <v>27</v>
      </c>
      <c r="G8" s="26" t="s">
        <v>155</v>
      </c>
      <c r="H8" s="26" t="s">
        <v>30</v>
      </c>
      <c r="I8" s="26" t="s">
        <v>27</v>
      </c>
      <c r="J8" s="26" t="s">
        <v>137</v>
      </c>
      <c r="K8" s="26"/>
      <c r="L8" s="26"/>
      <c r="M8" s="26"/>
      <c r="N8" s="26"/>
      <c r="O8" s="28"/>
      <c r="P8" s="387"/>
      <c r="Q8" s="387"/>
      <c r="R8" s="102"/>
      <c r="S8" s="163" t="s">
        <v>34</v>
      </c>
    </row>
    <row r="9" spans="1:19" ht="14.25">
      <c r="A9" s="164"/>
      <c r="B9" s="29"/>
      <c r="C9" s="29"/>
      <c r="D9" s="30" t="s">
        <v>149</v>
      </c>
      <c r="E9" s="30" t="s">
        <v>154</v>
      </c>
      <c r="F9" s="30" t="s">
        <v>151</v>
      </c>
      <c r="G9" s="30" t="s">
        <v>151</v>
      </c>
      <c r="H9" s="30" t="s">
        <v>151</v>
      </c>
      <c r="I9" s="30" t="s">
        <v>151</v>
      </c>
      <c r="J9" s="30" t="s">
        <v>151</v>
      </c>
      <c r="K9" s="29"/>
      <c r="L9" s="30"/>
      <c r="M9" s="29"/>
      <c r="N9" s="29"/>
      <c r="O9" s="31"/>
      <c r="P9" s="388"/>
      <c r="Q9" s="388"/>
      <c r="R9" s="176" t="s">
        <v>151</v>
      </c>
      <c r="S9" s="165" t="s">
        <v>150</v>
      </c>
    </row>
    <row r="10" spans="1:19" s="38" customFormat="1" ht="23.25" customHeight="1">
      <c r="A10" s="373" t="s">
        <v>217</v>
      </c>
      <c r="B10" s="375" t="s">
        <v>107</v>
      </c>
      <c r="C10" s="375"/>
      <c r="D10" s="377">
        <f>D12+D13+D14</f>
        <v>50000</v>
      </c>
      <c r="E10" s="377">
        <f>E12+E13+E14</f>
        <v>10000</v>
      </c>
      <c r="F10" s="377">
        <f>F12+F13+F14</f>
        <v>5783000</v>
      </c>
      <c r="G10" s="379"/>
      <c r="H10" s="377">
        <f>H12+H13+H14</f>
        <v>7018000</v>
      </c>
      <c r="I10" s="389">
        <f>I12+I13+I14</f>
        <v>5211000</v>
      </c>
      <c r="J10" s="382"/>
      <c r="K10" s="157"/>
      <c r="L10" s="157"/>
      <c r="M10" s="157"/>
      <c r="N10" s="157"/>
      <c r="O10" s="157"/>
      <c r="P10" s="157"/>
      <c r="Q10" s="157"/>
      <c r="R10" s="391"/>
      <c r="S10" s="384">
        <f>S12+S13+S14</f>
        <v>18072000</v>
      </c>
    </row>
    <row r="11" spans="1:19" s="38" customFormat="1" ht="13.5" customHeight="1">
      <c r="A11" s="374"/>
      <c r="B11" s="376"/>
      <c r="C11" s="376"/>
      <c r="D11" s="378"/>
      <c r="E11" s="378"/>
      <c r="F11" s="378"/>
      <c r="G11" s="380"/>
      <c r="H11" s="378"/>
      <c r="I11" s="390"/>
      <c r="J11" s="383"/>
      <c r="K11" s="157"/>
      <c r="L11" s="157"/>
      <c r="M11" s="157"/>
      <c r="N11" s="157"/>
      <c r="O11" s="177"/>
      <c r="P11" s="177"/>
      <c r="Q11" s="177"/>
      <c r="R11" s="392"/>
      <c r="S11" s="385"/>
    </row>
    <row r="12" spans="1:19" s="38" customFormat="1" ht="45" customHeight="1">
      <c r="A12" s="166" t="s">
        <v>214</v>
      </c>
      <c r="B12" s="125" t="s">
        <v>159</v>
      </c>
      <c r="C12" s="60"/>
      <c r="D12" s="178"/>
      <c r="E12" s="157"/>
      <c r="F12" s="179">
        <v>2509000</v>
      </c>
      <c r="G12" s="157"/>
      <c r="H12" s="179">
        <v>7018000</v>
      </c>
      <c r="I12" s="157">
        <v>5211000</v>
      </c>
      <c r="J12" s="157"/>
      <c r="K12" s="157"/>
      <c r="L12" s="157"/>
      <c r="M12" s="157"/>
      <c r="N12" s="157"/>
      <c r="O12" s="177"/>
      <c r="P12" s="177"/>
      <c r="Q12" s="177"/>
      <c r="R12" s="177"/>
      <c r="S12" s="155">
        <f>D12+E12+F12+G12+H12+I12+J12+R12</f>
        <v>14738000</v>
      </c>
    </row>
    <row r="13" spans="1:19" s="38" customFormat="1" ht="18.75" customHeight="1">
      <c r="A13" s="167" t="s">
        <v>215</v>
      </c>
      <c r="B13" s="17" t="s">
        <v>208</v>
      </c>
      <c r="C13" s="60"/>
      <c r="D13" s="178"/>
      <c r="E13" s="157"/>
      <c r="F13" s="179">
        <v>3000000</v>
      </c>
      <c r="G13" s="179"/>
      <c r="H13" s="179"/>
      <c r="I13" s="179"/>
      <c r="J13" s="179"/>
      <c r="K13" s="179"/>
      <c r="L13" s="179"/>
      <c r="M13" s="179"/>
      <c r="N13" s="179"/>
      <c r="O13" s="180"/>
      <c r="P13" s="180"/>
      <c r="Q13" s="180"/>
      <c r="R13" s="180"/>
      <c r="S13" s="155">
        <f>D13+E13+F13+G13+H13+I13+J13+R13</f>
        <v>3000000</v>
      </c>
    </row>
    <row r="14" spans="1:20" s="38" customFormat="1" ht="37.5" customHeight="1">
      <c r="A14" s="167" t="s">
        <v>216</v>
      </c>
      <c r="B14" s="125" t="s">
        <v>160</v>
      </c>
      <c r="C14" s="60"/>
      <c r="D14" s="181">
        <v>50000</v>
      </c>
      <c r="E14" s="157">
        <v>10000</v>
      </c>
      <c r="F14" s="179">
        <v>274000</v>
      </c>
      <c r="G14" s="179"/>
      <c r="H14" s="179"/>
      <c r="I14" s="179"/>
      <c r="J14" s="179"/>
      <c r="K14" s="179"/>
      <c r="L14" s="179"/>
      <c r="M14" s="179"/>
      <c r="N14" s="179"/>
      <c r="O14" s="180"/>
      <c r="P14" s="180"/>
      <c r="Q14" s="180"/>
      <c r="R14" s="180"/>
      <c r="S14" s="155">
        <f>D14+E14+F14+G14+H14+I14+J14+R14</f>
        <v>334000</v>
      </c>
      <c r="T14" s="111"/>
    </row>
    <row r="15" spans="1:19" ht="38.25" customHeight="1">
      <c r="A15" s="168" t="s">
        <v>3</v>
      </c>
      <c r="B15" s="62" t="s">
        <v>93</v>
      </c>
      <c r="C15" s="59" t="s">
        <v>298</v>
      </c>
      <c r="D15" s="35">
        <f>D16+D17+D18+D19</f>
        <v>94703000</v>
      </c>
      <c r="E15" s="35">
        <f>E16+E17+E18+E19</f>
        <v>18230000</v>
      </c>
      <c r="F15" s="35">
        <f>F16+F17+F18+F19</f>
        <v>40212000</v>
      </c>
      <c r="G15" s="35"/>
      <c r="H15" s="35"/>
      <c r="I15" s="35">
        <f>I16+I17+I18+I19</f>
        <v>5741000</v>
      </c>
      <c r="J15" s="35"/>
      <c r="K15" s="35"/>
      <c r="L15" s="35"/>
      <c r="M15" s="35"/>
      <c r="N15" s="35"/>
      <c r="O15" s="35"/>
      <c r="P15" s="35"/>
      <c r="Q15" s="35"/>
      <c r="R15" s="35"/>
      <c r="S15" s="182">
        <f>D15+E15+F15+G15+H15+I15+J15</f>
        <v>158886000</v>
      </c>
    </row>
    <row r="16" spans="1:19" ht="20.25" customHeight="1">
      <c r="A16" s="169" t="s">
        <v>210</v>
      </c>
      <c r="B16" s="110" t="s">
        <v>251</v>
      </c>
      <c r="C16" s="110">
        <v>9</v>
      </c>
      <c r="D16" s="34">
        <v>19431000</v>
      </c>
      <c r="E16" s="34">
        <v>3770000</v>
      </c>
      <c r="F16" s="34">
        <v>24200000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182">
        <f>D16+E16+F16+G16+H16+I16+J16</f>
        <v>47401000</v>
      </c>
    </row>
    <row r="17" spans="1:19" ht="16.5" customHeight="1">
      <c r="A17" s="170" t="s">
        <v>211</v>
      </c>
      <c r="B17" s="110" t="s">
        <v>250</v>
      </c>
      <c r="C17" s="110">
        <v>11</v>
      </c>
      <c r="D17" s="34">
        <v>27140000</v>
      </c>
      <c r="E17" s="34">
        <v>5252000</v>
      </c>
      <c r="F17" s="34">
        <v>5877000</v>
      </c>
      <c r="G17" s="34"/>
      <c r="H17" s="34"/>
      <c r="I17" s="34">
        <v>2845000</v>
      </c>
      <c r="J17" s="34"/>
      <c r="K17" s="34"/>
      <c r="L17" s="34"/>
      <c r="M17" s="34"/>
      <c r="N17" s="34"/>
      <c r="O17" s="34"/>
      <c r="P17" s="34"/>
      <c r="Q17" s="34"/>
      <c r="R17" s="34"/>
      <c r="S17" s="182">
        <f>D17+E17+F17+G17+H17+I17+J17</f>
        <v>41114000</v>
      </c>
    </row>
    <row r="18" spans="1:19" ht="18" customHeight="1">
      <c r="A18" s="171" t="s">
        <v>212</v>
      </c>
      <c r="B18" s="110" t="s">
        <v>140</v>
      </c>
      <c r="C18" s="110">
        <v>24</v>
      </c>
      <c r="D18" s="34">
        <v>46075000</v>
      </c>
      <c r="E18" s="34">
        <v>9005000</v>
      </c>
      <c r="F18" s="34">
        <v>10135000</v>
      </c>
      <c r="G18" s="34"/>
      <c r="H18" s="34"/>
      <c r="I18" s="34">
        <v>2896000</v>
      </c>
      <c r="J18" s="34"/>
      <c r="K18" s="34"/>
      <c r="L18" s="34"/>
      <c r="M18" s="34"/>
      <c r="N18" s="34"/>
      <c r="O18" s="34"/>
      <c r="P18" s="34"/>
      <c r="Q18" s="34"/>
      <c r="R18" s="34"/>
      <c r="S18" s="182">
        <f>D18+E18+F18+G18+H18+I18+J18</f>
        <v>68111000</v>
      </c>
    </row>
    <row r="19" spans="1:19" ht="29.25" customHeight="1">
      <c r="A19" s="167" t="s">
        <v>213</v>
      </c>
      <c r="B19" s="126" t="s">
        <v>209</v>
      </c>
      <c r="C19" s="110">
        <v>2</v>
      </c>
      <c r="D19" s="183">
        <v>2057000</v>
      </c>
      <c r="E19" s="183">
        <v>203000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4">
        <f>D19+E19+F19+G19+H19+I19+J19</f>
        <v>2260000</v>
      </c>
    </row>
    <row r="20" spans="1:19" ht="24" customHeight="1" hidden="1">
      <c r="A20" s="172"/>
      <c r="B20" s="110"/>
      <c r="C20" s="110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4"/>
    </row>
    <row r="21" spans="1:19" ht="19.5" customHeight="1" thickBot="1">
      <c r="A21" s="173"/>
      <c r="B21" s="174" t="s">
        <v>74</v>
      </c>
      <c r="C21" s="174" t="s">
        <v>298</v>
      </c>
      <c r="D21" s="185">
        <f>D10+D15</f>
        <v>94753000</v>
      </c>
      <c r="E21" s="185">
        <f>E10+E15</f>
        <v>18240000</v>
      </c>
      <c r="F21" s="185">
        <f>F10+F15</f>
        <v>45995000</v>
      </c>
      <c r="G21" s="185"/>
      <c r="H21" s="185">
        <f>H10+H15</f>
        <v>7018000</v>
      </c>
      <c r="I21" s="185">
        <f>I10+I15</f>
        <v>10952000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6">
        <f>S10+S15</f>
        <v>176958000</v>
      </c>
    </row>
    <row r="22" ht="14.25">
      <c r="F22" s="67"/>
    </row>
  </sheetData>
  <sheetProtection/>
  <mergeCells count="17">
    <mergeCell ref="A3:S3"/>
    <mergeCell ref="J10:J11"/>
    <mergeCell ref="S10:S11"/>
    <mergeCell ref="P6:P9"/>
    <mergeCell ref="Q6:Q9"/>
    <mergeCell ref="I10:I11"/>
    <mergeCell ref="R10:R11"/>
    <mergeCell ref="O1:S1"/>
    <mergeCell ref="A4:S4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7"/>
  <sheetViews>
    <sheetView zoomScalePageLayoutView="0" workbookViewId="0" topLeftCell="B19">
      <selection activeCell="H46" sqref="H46"/>
    </sheetView>
  </sheetViews>
  <sheetFormatPr defaultColWidth="9.140625" defaultRowHeight="15"/>
  <cols>
    <col min="1" max="1" width="0" style="0" hidden="1" customWidth="1"/>
    <col min="2" max="2" width="11.28125" style="0" customWidth="1"/>
    <col min="3" max="3" width="8.421875" style="0" customWidth="1"/>
    <col min="4" max="4" width="43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8.7109375" style="0" customWidth="1"/>
    <col min="9" max="9" width="11.7109375" style="0" hidden="1" customWidth="1"/>
    <col min="10" max="11" width="9.140625" style="0" hidden="1" customWidth="1"/>
    <col min="12" max="13" width="12.140625" style="0" hidden="1" customWidth="1"/>
  </cols>
  <sheetData>
    <row r="1" ht="14.25">
      <c r="H1" s="58" t="s">
        <v>111</v>
      </c>
    </row>
    <row r="3" spans="2:13" ht="14.25"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2:13" ht="14.25">
      <c r="B4" s="367" t="s">
        <v>221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2:13" ht="14.25">
      <c r="B5" s="367" t="s">
        <v>222</v>
      </c>
      <c r="C5" s="367"/>
      <c r="D5" s="367"/>
      <c r="E5" s="367"/>
      <c r="F5" s="367"/>
      <c r="G5" s="367"/>
      <c r="H5" s="367"/>
      <c r="I5" s="70"/>
      <c r="J5" s="70"/>
      <c r="K5" s="70"/>
      <c r="L5" s="70"/>
      <c r="M5" s="70"/>
    </row>
    <row r="6" spans="2:13" ht="14.25">
      <c r="B6" s="367" t="s">
        <v>301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</row>
    <row r="7" spans="2:13" ht="15" thickBot="1">
      <c r="B7" s="2"/>
      <c r="C7" s="2"/>
      <c r="D7" s="2"/>
      <c r="E7" s="2"/>
      <c r="F7" s="2"/>
      <c r="G7" s="2"/>
      <c r="H7" s="1" t="s">
        <v>284</v>
      </c>
      <c r="I7" s="2"/>
      <c r="J7" s="2"/>
      <c r="K7" s="2"/>
      <c r="M7" s="91" t="s">
        <v>92</v>
      </c>
    </row>
    <row r="8" spans="2:13" ht="15" customHeight="1">
      <c r="B8" s="420" t="s">
        <v>143</v>
      </c>
      <c r="C8" s="416" t="s">
        <v>223</v>
      </c>
      <c r="D8" s="417"/>
      <c r="E8" s="407"/>
      <c r="F8" s="413"/>
      <c r="G8" s="413"/>
      <c r="H8" s="409" t="s">
        <v>36</v>
      </c>
      <c r="I8" s="412"/>
      <c r="J8" s="2"/>
      <c r="K8" s="2"/>
      <c r="L8" s="375" t="s">
        <v>78</v>
      </c>
      <c r="M8" s="375" t="s">
        <v>77</v>
      </c>
    </row>
    <row r="9" spans="2:13" ht="14.25">
      <c r="B9" s="421"/>
      <c r="C9" s="418"/>
      <c r="D9" s="419"/>
      <c r="E9" s="408"/>
      <c r="F9" s="414"/>
      <c r="G9" s="414"/>
      <c r="H9" s="410"/>
      <c r="I9" s="412"/>
      <c r="J9" s="2"/>
      <c r="K9" s="2"/>
      <c r="L9" s="376"/>
      <c r="M9" s="376"/>
    </row>
    <row r="10" spans="2:13" ht="14.25">
      <c r="B10" s="212" t="s">
        <v>63</v>
      </c>
      <c r="C10" s="403" t="s">
        <v>40</v>
      </c>
      <c r="D10" s="411"/>
      <c r="E10" s="105"/>
      <c r="F10" s="103"/>
      <c r="G10" s="103"/>
      <c r="H10" s="148">
        <f>H11+H12</f>
        <v>12174000</v>
      </c>
      <c r="I10" s="140"/>
      <c r="J10" s="2"/>
      <c r="K10" s="2"/>
      <c r="L10" s="104"/>
      <c r="M10" s="104"/>
    </row>
    <row r="11" spans="2:13" ht="15" customHeight="1">
      <c r="B11" s="212" t="s">
        <v>95</v>
      </c>
      <c r="C11" s="399" t="s">
        <v>99</v>
      </c>
      <c r="D11" s="400"/>
      <c r="E11" s="105"/>
      <c r="F11" s="103"/>
      <c r="G11" s="103"/>
      <c r="H11" s="96">
        <v>12169000</v>
      </c>
      <c r="I11" s="140"/>
      <c r="J11" s="2"/>
      <c r="K11" s="2"/>
      <c r="L11" s="104"/>
      <c r="M11" s="104"/>
    </row>
    <row r="12" spans="2:11" ht="14.25">
      <c r="B12" s="213" t="s">
        <v>96</v>
      </c>
      <c r="C12" s="401" t="s">
        <v>100</v>
      </c>
      <c r="D12" s="402"/>
      <c r="E12" s="141"/>
      <c r="F12" s="141"/>
      <c r="G12" s="141"/>
      <c r="H12" s="96">
        <v>5000</v>
      </c>
      <c r="I12" s="2"/>
      <c r="J12" s="2"/>
      <c r="K12" s="2"/>
    </row>
    <row r="13" spans="2:8" ht="14.25">
      <c r="B13" s="214"/>
      <c r="C13" s="397"/>
      <c r="D13" s="402"/>
      <c r="E13" s="143"/>
      <c r="F13" s="143"/>
      <c r="G13" s="143"/>
      <c r="H13" s="150"/>
    </row>
    <row r="14" spans="2:8" ht="14.25">
      <c r="B14" s="215" t="s">
        <v>52</v>
      </c>
      <c r="C14" s="415" t="s">
        <v>101</v>
      </c>
      <c r="D14" s="404"/>
      <c r="E14" s="146"/>
      <c r="F14" s="146"/>
      <c r="G14" s="146"/>
      <c r="H14" s="151">
        <f>H15+H16</f>
        <v>38992000</v>
      </c>
    </row>
    <row r="15" spans="2:8" ht="14.25">
      <c r="B15" s="214" t="s">
        <v>103</v>
      </c>
      <c r="C15" s="401" t="s">
        <v>105</v>
      </c>
      <c r="D15" s="402"/>
      <c r="E15" s="143"/>
      <c r="F15" s="143"/>
      <c r="G15" s="143"/>
      <c r="H15" s="152">
        <v>37200000</v>
      </c>
    </row>
    <row r="16" spans="2:8" ht="14.25">
      <c r="B16" s="214" t="s">
        <v>124</v>
      </c>
      <c r="C16" s="401" t="s">
        <v>116</v>
      </c>
      <c r="D16" s="402"/>
      <c r="E16" s="143"/>
      <c r="F16" s="143"/>
      <c r="G16" s="143"/>
      <c r="H16" s="152">
        <v>1792000</v>
      </c>
    </row>
    <row r="17" spans="2:8" ht="14.25">
      <c r="B17" s="215" t="s">
        <v>53</v>
      </c>
      <c r="C17" s="144" t="s">
        <v>224</v>
      </c>
      <c r="D17" s="145"/>
      <c r="E17" s="146"/>
      <c r="F17" s="146"/>
      <c r="G17" s="146"/>
      <c r="H17" s="151">
        <v>103281000</v>
      </c>
    </row>
    <row r="18" spans="2:8" ht="14.25">
      <c r="B18" s="215" t="s">
        <v>55</v>
      </c>
      <c r="C18" s="403" t="s">
        <v>266</v>
      </c>
      <c r="D18" s="404"/>
      <c r="E18" s="146"/>
      <c r="F18" s="146"/>
      <c r="G18" s="146"/>
      <c r="H18" s="151">
        <v>2261000</v>
      </c>
    </row>
    <row r="19" spans="2:8" ht="15" thickBot="1">
      <c r="B19" s="153"/>
      <c r="C19" s="405" t="s">
        <v>225</v>
      </c>
      <c r="D19" s="406"/>
      <c r="E19" s="154"/>
      <c r="F19" s="154"/>
      <c r="G19" s="154"/>
      <c r="H19" s="97">
        <f>H10+H14+H17+H18</f>
        <v>156708000</v>
      </c>
    </row>
    <row r="21" spans="2:8" ht="15" thickBot="1">
      <c r="B21" s="2"/>
      <c r="C21" s="2"/>
      <c r="D21" s="2"/>
      <c r="E21" s="2"/>
      <c r="F21" s="2"/>
      <c r="G21" s="2"/>
      <c r="H21" s="1" t="s">
        <v>110</v>
      </c>
    </row>
    <row r="22" spans="2:8" ht="14.25">
      <c r="B22" s="420" t="s">
        <v>143</v>
      </c>
      <c r="C22" s="416" t="s">
        <v>69</v>
      </c>
      <c r="D22" s="417"/>
      <c r="E22" s="407"/>
      <c r="F22" s="413"/>
      <c r="G22" s="413"/>
      <c r="H22" s="409" t="s">
        <v>36</v>
      </c>
    </row>
    <row r="23" spans="2:8" ht="14.25">
      <c r="B23" s="421"/>
      <c r="C23" s="418"/>
      <c r="D23" s="419"/>
      <c r="E23" s="408"/>
      <c r="F23" s="414"/>
      <c r="G23" s="414"/>
      <c r="H23" s="410"/>
    </row>
    <row r="24" spans="2:8" ht="14.25">
      <c r="B24" s="216" t="s">
        <v>63</v>
      </c>
      <c r="C24" s="403" t="s">
        <v>46</v>
      </c>
      <c r="D24" s="411"/>
      <c r="E24" s="105"/>
      <c r="F24" s="103"/>
      <c r="G24" s="103"/>
      <c r="H24" s="148">
        <f>H25+H26+H27+H29+H30+H28</f>
        <v>94703000</v>
      </c>
    </row>
    <row r="25" spans="2:8" ht="14.25">
      <c r="B25" s="212" t="s">
        <v>95</v>
      </c>
      <c r="C25" s="399" t="s">
        <v>226</v>
      </c>
      <c r="D25" s="400"/>
      <c r="E25" s="105"/>
      <c r="F25" s="103"/>
      <c r="G25" s="103"/>
      <c r="H25" s="96">
        <v>88692000</v>
      </c>
    </row>
    <row r="26" spans="2:8" ht="14.25">
      <c r="B26" s="212" t="s">
        <v>96</v>
      </c>
      <c r="C26" s="399" t="s">
        <v>252</v>
      </c>
      <c r="D26" s="400"/>
      <c r="E26" s="105"/>
      <c r="F26" s="103"/>
      <c r="G26" s="103"/>
      <c r="H26" s="96">
        <v>2057000</v>
      </c>
    </row>
    <row r="27" spans="2:8" ht="14.25">
      <c r="B27" s="212" t="s">
        <v>267</v>
      </c>
      <c r="C27" s="399" t="s">
        <v>231</v>
      </c>
      <c r="D27" s="400"/>
      <c r="E27" s="105"/>
      <c r="F27" s="103"/>
      <c r="G27" s="103"/>
      <c r="H27" s="96">
        <v>1197000</v>
      </c>
    </row>
    <row r="28" spans="2:8" ht="14.25">
      <c r="B28" s="212" t="s">
        <v>268</v>
      </c>
      <c r="C28" s="399" t="s">
        <v>300</v>
      </c>
      <c r="D28" s="400"/>
      <c r="E28" s="105"/>
      <c r="F28" s="103"/>
      <c r="G28" s="103"/>
      <c r="H28" s="96">
        <v>1444000</v>
      </c>
    </row>
    <row r="29" spans="2:8" ht="14.25">
      <c r="B29" s="213" t="s">
        <v>269</v>
      </c>
      <c r="C29" s="424" t="s">
        <v>227</v>
      </c>
      <c r="D29" s="425"/>
      <c r="E29" s="141"/>
      <c r="F29" s="141"/>
      <c r="G29" s="141"/>
      <c r="H29" s="96">
        <v>1037000</v>
      </c>
    </row>
    <row r="30" spans="2:8" ht="14.25">
      <c r="B30" s="213" t="s">
        <v>299</v>
      </c>
      <c r="C30" s="424" t="s">
        <v>253</v>
      </c>
      <c r="D30" s="425"/>
      <c r="E30" s="141"/>
      <c r="F30" s="141"/>
      <c r="G30" s="141"/>
      <c r="H30" s="96">
        <v>276000</v>
      </c>
    </row>
    <row r="31" spans="2:8" ht="14.25">
      <c r="B31" s="213"/>
      <c r="C31" s="422"/>
      <c r="D31" s="423"/>
      <c r="E31" s="141"/>
      <c r="F31" s="141"/>
      <c r="G31" s="141"/>
      <c r="H31" s="149"/>
    </row>
    <row r="32" spans="2:8" ht="14.25">
      <c r="B32" s="215" t="s">
        <v>52</v>
      </c>
      <c r="C32" s="415" t="s">
        <v>228</v>
      </c>
      <c r="D32" s="404"/>
      <c r="E32" s="146"/>
      <c r="F32" s="146"/>
      <c r="G32" s="146"/>
      <c r="H32" s="151">
        <f>H33</f>
        <v>18230000</v>
      </c>
    </row>
    <row r="33" spans="2:8" ht="14.25">
      <c r="B33" s="214" t="s">
        <v>103</v>
      </c>
      <c r="C33" s="401" t="s">
        <v>229</v>
      </c>
      <c r="D33" s="402"/>
      <c r="E33" s="143"/>
      <c r="F33" s="143"/>
      <c r="G33" s="143"/>
      <c r="H33" s="152">
        <v>18230000</v>
      </c>
    </row>
    <row r="34" spans="2:8" ht="14.25">
      <c r="B34" s="214"/>
      <c r="C34" s="397"/>
      <c r="D34" s="402"/>
      <c r="E34" s="143"/>
      <c r="F34" s="143"/>
      <c r="G34" s="143"/>
      <c r="H34" s="152"/>
    </row>
    <row r="35" spans="2:14" ht="14.25">
      <c r="B35" s="215" t="s">
        <v>53</v>
      </c>
      <c r="C35" s="415" t="s">
        <v>16</v>
      </c>
      <c r="D35" s="404"/>
      <c r="E35" s="146"/>
      <c r="F35" s="146"/>
      <c r="G35" s="146"/>
      <c r="H35" s="151">
        <f>H36+H37+H38+H39+H40+H41+H42</f>
        <v>40212000</v>
      </c>
      <c r="I35" s="147"/>
      <c r="J35" s="147"/>
      <c r="K35" s="147"/>
      <c r="L35" s="147"/>
      <c r="M35" s="147"/>
      <c r="N35" s="147"/>
    </row>
    <row r="36" spans="2:14" ht="14.25">
      <c r="B36" s="214" t="s">
        <v>270</v>
      </c>
      <c r="C36" s="397" t="s">
        <v>232</v>
      </c>
      <c r="D36" s="398"/>
      <c r="E36" s="146"/>
      <c r="F36" s="146"/>
      <c r="G36" s="146"/>
      <c r="H36" s="96">
        <v>4680000</v>
      </c>
      <c r="I36" s="147"/>
      <c r="J36" s="147"/>
      <c r="K36" s="147"/>
      <c r="L36" s="147"/>
      <c r="M36" s="147"/>
      <c r="N36" s="147"/>
    </row>
    <row r="37" spans="2:14" ht="14.25">
      <c r="B37" s="214" t="s">
        <v>271</v>
      </c>
      <c r="C37" s="397" t="s">
        <v>233</v>
      </c>
      <c r="D37" s="398"/>
      <c r="E37" s="146"/>
      <c r="F37" s="146"/>
      <c r="G37" s="146"/>
      <c r="H37" s="96">
        <v>1012000</v>
      </c>
      <c r="I37" s="147"/>
      <c r="J37" s="147"/>
      <c r="K37" s="147"/>
      <c r="L37" s="147"/>
      <c r="M37" s="147"/>
      <c r="N37" s="147"/>
    </row>
    <row r="38" spans="2:14" ht="14.25">
      <c r="B38" s="214" t="s">
        <v>272</v>
      </c>
      <c r="C38" s="397" t="s">
        <v>254</v>
      </c>
      <c r="D38" s="398"/>
      <c r="E38" s="146"/>
      <c r="F38" s="146"/>
      <c r="G38" s="146"/>
      <c r="H38" s="96">
        <v>1547000</v>
      </c>
      <c r="I38" s="147"/>
      <c r="J38" s="147"/>
      <c r="K38" s="147"/>
      <c r="L38" s="147"/>
      <c r="M38" s="147"/>
      <c r="N38" s="147"/>
    </row>
    <row r="39" spans="2:14" ht="14.25">
      <c r="B39" s="214" t="s">
        <v>273</v>
      </c>
      <c r="C39" s="397" t="s">
        <v>234</v>
      </c>
      <c r="D39" s="398"/>
      <c r="E39" s="146"/>
      <c r="F39" s="146"/>
      <c r="G39" s="146"/>
      <c r="H39" s="96">
        <v>24922000</v>
      </c>
      <c r="I39" s="147"/>
      <c r="J39" s="147"/>
      <c r="K39" s="147"/>
      <c r="L39" s="147"/>
      <c r="M39" s="147"/>
      <c r="N39" s="147"/>
    </row>
    <row r="40" spans="2:14" ht="14.25">
      <c r="B40" s="214" t="s">
        <v>274</v>
      </c>
      <c r="C40" s="397" t="s">
        <v>235</v>
      </c>
      <c r="D40" s="398"/>
      <c r="E40" s="146"/>
      <c r="F40" s="146"/>
      <c r="G40" s="146"/>
      <c r="H40" s="96">
        <v>2195000</v>
      </c>
      <c r="I40" s="147"/>
      <c r="J40" s="147"/>
      <c r="K40" s="147"/>
      <c r="L40" s="147"/>
      <c r="M40" s="147"/>
      <c r="N40" s="147"/>
    </row>
    <row r="41" spans="2:14" ht="14.25">
      <c r="B41" s="214" t="s">
        <v>275</v>
      </c>
      <c r="C41" s="397" t="s">
        <v>236</v>
      </c>
      <c r="D41" s="398"/>
      <c r="E41" s="146"/>
      <c r="F41" s="146"/>
      <c r="G41" s="146"/>
      <c r="H41" s="96">
        <v>2221000</v>
      </c>
      <c r="I41" s="147"/>
      <c r="J41" s="147"/>
      <c r="K41" s="147"/>
      <c r="L41" s="147"/>
      <c r="M41" s="147"/>
      <c r="N41" s="147"/>
    </row>
    <row r="42" spans="2:14" ht="14.25">
      <c r="B42" s="214" t="s">
        <v>276</v>
      </c>
      <c r="C42" s="397" t="s">
        <v>237</v>
      </c>
      <c r="D42" s="398"/>
      <c r="E42" s="146"/>
      <c r="F42" s="146"/>
      <c r="G42" s="146"/>
      <c r="H42" s="96">
        <v>3635000</v>
      </c>
      <c r="I42" s="147"/>
      <c r="J42" s="147"/>
      <c r="K42" s="147"/>
      <c r="L42" s="147"/>
      <c r="M42" s="147"/>
      <c r="N42" s="147"/>
    </row>
    <row r="43" spans="2:14" ht="14.25">
      <c r="B43" s="313"/>
      <c r="C43" s="393"/>
      <c r="D43" s="394"/>
      <c r="E43" s="314"/>
      <c r="F43" s="314"/>
      <c r="G43" s="314"/>
      <c r="H43" s="219"/>
      <c r="I43" s="147"/>
      <c r="J43" s="147"/>
      <c r="K43" s="147"/>
      <c r="L43" s="147"/>
      <c r="M43" s="147"/>
      <c r="N43" s="147"/>
    </row>
    <row r="44" spans="2:14" ht="14.25">
      <c r="B44" s="315" t="s">
        <v>55</v>
      </c>
      <c r="C44" s="395" t="s">
        <v>22</v>
      </c>
      <c r="D44" s="396"/>
      <c r="E44" s="314"/>
      <c r="F44" s="314"/>
      <c r="G44" s="314"/>
      <c r="H44" s="316">
        <f>H45</f>
        <v>5741000</v>
      </c>
      <c r="I44" s="147"/>
      <c r="J44" s="147"/>
      <c r="K44" s="147"/>
      <c r="L44" s="147"/>
      <c r="M44" s="147"/>
      <c r="N44" s="147"/>
    </row>
    <row r="45" spans="2:14" ht="14.25">
      <c r="B45" s="313" t="s">
        <v>303</v>
      </c>
      <c r="C45" s="397" t="s">
        <v>304</v>
      </c>
      <c r="D45" s="398"/>
      <c r="E45" s="314"/>
      <c r="F45" s="314"/>
      <c r="G45" s="314"/>
      <c r="H45" s="219">
        <v>5741000</v>
      </c>
      <c r="I45" s="147"/>
      <c r="J45" s="147"/>
      <c r="K45" s="147"/>
      <c r="L45" s="147"/>
      <c r="M45" s="147"/>
      <c r="N45" s="147"/>
    </row>
    <row r="46" spans="2:14" ht="14.25">
      <c r="B46" s="313"/>
      <c r="C46" s="393"/>
      <c r="D46" s="394"/>
      <c r="E46" s="314"/>
      <c r="F46" s="314"/>
      <c r="G46" s="314"/>
      <c r="H46" s="219"/>
      <c r="I46" s="147"/>
      <c r="J46" s="147"/>
      <c r="K46" s="147"/>
      <c r="L46" s="147"/>
      <c r="M46" s="147"/>
      <c r="N46" s="147"/>
    </row>
    <row r="47" spans="2:8" ht="15" thickBot="1">
      <c r="B47" s="153"/>
      <c r="C47" s="405" t="s">
        <v>230</v>
      </c>
      <c r="D47" s="406"/>
      <c r="E47" s="154"/>
      <c r="F47" s="154"/>
      <c r="G47" s="154"/>
      <c r="H47" s="97">
        <f>H24+H32+H35+H44</f>
        <v>158886000</v>
      </c>
    </row>
  </sheetData>
  <sheetProtection/>
  <mergeCells count="52">
    <mergeCell ref="C35:D35"/>
    <mergeCell ref="C31:D31"/>
    <mergeCell ref="C47:D47"/>
    <mergeCell ref="C42:D42"/>
    <mergeCell ref="C39:D39"/>
    <mergeCell ref="C27:D27"/>
    <mergeCell ref="C29:D29"/>
    <mergeCell ref="C38:D38"/>
    <mergeCell ref="C30:D30"/>
    <mergeCell ref="C36:D36"/>
    <mergeCell ref="C32:D32"/>
    <mergeCell ref="B22:B23"/>
    <mergeCell ref="C22:D23"/>
    <mergeCell ref="E22:E23"/>
    <mergeCell ref="F22:F23"/>
    <mergeCell ref="C28:D28"/>
    <mergeCell ref="G22:G23"/>
    <mergeCell ref="H22:H23"/>
    <mergeCell ref="L8:L9"/>
    <mergeCell ref="M8:M9"/>
    <mergeCell ref="B3:M3"/>
    <mergeCell ref="B4:M4"/>
    <mergeCell ref="B6:M6"/>
    <mergeCell ref="B5:H5"/>
    <mergeCell ref="C8:D9"/>
    <mergeCell ref="B8:B9"/>
    <mergeCell ref="E8:E9"/>
    <mergeCell ref="H8:H9"/>
    <mergeCell ref="C24:D24"/>
    <mergeCell ref="C25:D25"/>
    <mergeCell ref="I8:I9"/>
    <mergeCell ref="F8:F9"/>
    <mergeCell ref="G8:G9"/>
    <mergeCell ref="C10:D10"/>
    <mergeCell ref="C13:D13"/>
    <mergeCell ref="C14:D14"/>
    <mergeCell ref="C15:D15"/>
    <mergeCell ref="C16:D16"/>
    <mergeCell ref="C18:D18"/>
    <mergeCell ref="C19:D19"/>
    <mergeCell ref="C11:D11"/>
    <mergeCell ref="C12:D12"/>
    <mergeCell ref="C43:D43"/>
    <mergeCell ref="C44:D44"/>
    <mergeCell ref="C45:D45"/>
    <mergeCell ref="C46:D46"/>
    <mergeCell ref="C26:D26"/>
    <mergeCell ref="C40:D40"/>
    <mergeCell ref="C41:D41"/>
    <mergeCell ref="C33:D33"/>
    <mergeCell ref="C34:D34"/>
    <mergeCell ref="C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B1">
      <selection activeCell="N20" sqref="N20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61.42187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38.421875" style="0" customWidth="1"/>
    <col min="9" max="9" width="11.7109375" style="0" hidden="1" customWidth="1"/>
    <col min="10" max="11" width="9.140625" style="0" hidden="1" customWidth="1"/>
    <col min="12" max="13" width="12.140625" style="0" hidden="1" customWidth="1"/>
  </cols>
  <sheetData>
    <row r="1" ht="14.25">
      <c r="H1" s="1" t="s">
        <v>81</v>
      </c>
    </row>
    <row r="3" spans="2:13" ht="14.25"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2:13" ht="14.25">
      <c r="B4" s="367" t="s">
        <v>107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2:13" ht="14.25">
      <c r="B5" s="367" t="s">
        <v>305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</row>
    <row r="6" spans="2:11" ht="14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3" ht="15" thickBot="1">
      <c r="B8" s="2"/>
      <c r="C8" s="2"/>
      <c r="D8" s="2"/>
      <c r="E8" s="2"/>
      <c r="F8" s="2"/>
      <c r="G8" s="2"/>
      <c r="H8" s="1" t="s">
        <v>284</v>
      </c>
      <c r="I8" s="2"/>
      <c r="J8" s="2"/>
      <c r="K8" s="2"/>
      <c r="M8" s="91" t="s">
        <v>92</v>
      </c>
    </row>
    <row r="9" spans="2:13" ht="15" customHeight="1">
      <c r="B9" s="285" t="s">
        <v>143</v>
      </c>
      <c r="C9" s="318"/>
      <c r="D9" s="429" t="s">
        <v>35</v>
      </c>
      <c r="E9" s="407"/>
      <c r="F9" s="413"/>
      <c r="G9" s="413"/>
      <c r="H9" s="409" t="s">
        <v>36</v>
      </c>
      <c r="I9" s="412"/>
      <c r="J9" s="2"/>
      <c r="K9" s="2"/>
      <c r="L9" s="375" t="s">
        <v>78</v>
      </c>
      <c r="M9" s="375" t="s">
        <v>77</v>
      </c>
    </row>
    <row r="10" spans="2:13" ht="14.25">
      <c r="B10" s="286"/>
      <c r="C10" s="61"/>
      <c r="D10" s="430"/>
      <c r="E10" s="408"/>
      <c r="F10" s="414"/>
      <c r="G10" s="414"/>
      <c r="H10" s="410"/>
      <c r="I10" s="412"/>
      <c r="J10" s="2"/>
      <c r="K10" s="2"/>
      <c r="L10" s="376"/>
      <c r="M10" s="376"/>
    </row>
    <row r="11" spans="2:13" ht="14.25">
      <c r="B11" s="319" t="s">
        <v>54</v>
      </c>
      <c r="C11" s="17" t="s">
        <v>2</v>
      </c>
      <c r="D11" s="122" t="s">
        <v>262</v>
      </c>
      <c r="E11" s="105"/>
      <c r="F11" s="103"/>
      <c r="G11" s="103"/>
      <c r="H11" s="96">
        <v>7018000</v>
      </c>
      <c r="I11" s="140"/>
      <c r="J11" s="2"/>
      <c r="K11" s="2"/>
      <c r="L11" s="104"/>
      <c r="M11" s="104"/>
    </row>
    <row r="12" spans="2:13" ht="21.75" customHeight="1" thickBot="1">
      <c r="B12" s="427"/>
      <c r="C12" s="428"/>
      <c r="D12" s="320" t="s">
        <v>310</v>
      </c>
      <c r="E12" s="321"/>
      <c r="F12" s="321"/>
      <c r="G12" s="321"/>
      <c r="H12" s="322">
        <f>H11</f>
        <v>7018000</v>
      </c>
      <c r="I12" s="317"/>
      <c r="J12" s="32"/>
      <c r="K12" s="32"/>
      <c r="L12" s="33"/>
      <c r="M12" s="33"/>
    </row>
    <row r="13" spans="2:11" ht="14.25">
      <c r="B13" s="6"/>
      <c r="C13" s="6"/>
      <c r="D13" s="6"/>
      <c r="E13" s="6"/>
      <c r="F13" s="6"/>
      <c r="G13" s="6"/>
      <c r="H13" s="2"/>
      <c r="I13" s="2"/>
      <c r="J13" s="2"/>
      <c r="K13" s="2"/>
    </row>
    <row r="16" spans="2:8" ht="15" thickBot="1">
      <c r="B16" s="2"/>
      <c r="C16" s="2"/>
      <c r="D16" s="2"/>
      <c r="E16" s="2"/>
      <c r="F16" s="2"/>
      <c r="G16" s="2"/>
      <c r="H16" s="1" t="s">
        <v>284</v>
      </c>
    </row>
    <row r="17" spans="2:8" ht="14.25">
      <c r="B17" s="285" t="s">
        <v>143</v>
      </c>
      <c r="C17" s="318"/>
      <c r="D17" s="429" t="s">
        <v>35</v>
      </c>
      <c r="E17" s="407"/>
      <c r="F17" s="413"/>
      <c r="G17" s="413"/>
      <c r="H17" s="409" t="s">
        <v>36</v>
      </c>
    </row>
    <row r="18" spans="2:8" ht="14.25">
      <c r="B18" s="286"/>
      <c r="C18" s="61"/>
      <c r="D18" s="430"/>
      <c r="E18" s="408"/>
      <c r="F18" s="414"/>
      <c r="G18" s="414"/>
      <c r="H18" s="410"/>
    </row>
    <row r="19" spans="2:8" ht="14.25">
      <c r="B19" s="319" t="s">
        <v>54</v>
      </c>
      <c r="C19" s="17" t="s">
        <v>2</v>
      </c>
      <c r="D19" s="122" t="s">
        <v>306</v>
      </c>
      <c r="E19" s="105"/>
      <c r="F19" s="103"/>
      <c r="G19" s="103"/>
      <c r="H19" s="96">
        <v>78288000</v>
      </c>
    </row>
    <row r="20" spans="2:8" ht="14.25">
      <c r="B20" s="323"/>
      <c r="C20" s="17" t="s">
        <v>3</v>
      </c>
      <c r="D20" s="187" t="s">
        <v>307</v>
      </c>
      <c r="E20" s="105"/>
      <c r="F20" s="103"/>
      <c r="G20" s="103"/>
      <c r="H20" s="96">
        <v>32486000</v>
      </c>
    </row>
    <row r="21" spans="2:8" ht="14.25">
      <c r="B21" s="323"/>
      <c r="C21" s="17" t="s">
        <v>5</v>
      </c>
      <c r="D21" s="187" t="s">
        <v>308</v>
      </c>
      <c r="E21" s="105"/>
      <c r="F21" s="103"/>
      <c r="G21" s="103"/>
      <c r="H21" s="96">
        <v>37200000</v>
      </c>
    </row>
    <row r="22" spans="2:8" ht="14.25">
      <c r="B22" s="323"/>
      <c r="C22" s="17"/>
      <c r="D22" s="187" t="s">
        <v>116</v>
      </c>
      <c r="E22" s="105"/>
      <c r="F22" s="103"/>
      <c r="G22" s="103"/>
      <c r="H22" s="96">
        <v>1792000</v>
      </c>
    </row>
    <row r="23" spans="2:8" ht="18.75" customHeight="1" thickBot="1">
      <c r="B23" s="324" t="s">
        <v>37</v>
      </c>
      <c r="C23" s="325"/>
      <c r="D23" s="320" t="s">
        <v>309</v>
      </c>
      <c r="E23" s="321"/>
      <c r="F23" s="321"/>
      <c r="G23" s="321"/>
      <c r="H23" s="322">
        <f>SUM(H19:H22)</f>
        <v>149766000</v>
      </c>
    </row>
  </sheetData>
  <sheetProtection/>
  <mergeCells count="17">
    <mergeCell ref="H17:H18"/>
    <mergeCell ref="D9:D10"/>
    <mergeCell ref="G9:G10"/>
    <mergeCell ref="L9:L10"/>
    <mergeCell ref="M9:M10"/>
    <mergeCell ref="D17:D18"/>
    <mergeCell ref="E17:E18"/>
    <mergeCell ref="F17:F18"/>
    <mergeCell ref="G17:G18"/>
    <mergeCell ref="B3:M3"/>
    <mergeCell ref="B4:M4"/>
    <mergeCell ref="B5:M5"/>
    <mergeCell ref="E9:E10"/>
    <mergeCell ref="H9:H10"/>
    <mergeCell ref="B12:C12"/>
    <mergeCell ref="F9:F10"/>
    <mergeCell ref="I9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9"/>
  <sheetViews>
    <sheetView tabSelected="1" view="pageLayout" workbookViewId="0" topLeftCell="A2">
      <selection activeCell="C26" sqref="C26"/>
    </sheetView>
  </sheetViews>
  <sheetFormatPr defaultColWidth="9.140625" defaultRowHeight="15"/>
  <cols>
    <col min="2" max="2" width="15.28125" style="0" customWidth="1"/>
    <col min="3" max="3" width="41.140625" style="0" customWidth="1"/>
    <col min="4" max="4" width="47.57421875" style="0" customWidth="1"/>
    <col min="5" max="5" width="23.140625" style="0" customWidth="1"/>
  </cols>
  <sheetData>
    <row r="1" spans="2:5" ht="15">
      <c r="B1" s="340"/>
      <c r="C1" s="340"/>
      <c r="D1" s="340"/>
      <c r="E1" s="342" t="s">
        <v>318</v>
      </c>
    </row>
    <row r="2" spans="2:5" ht="15">
      <c r="B2" s="340"/>
      <c r="C2" s="340"/>
      <c r="D2" s="340"/>
      <c r="E2" s="340"/>
    </row>
    <row r="3" spans="2:5" ht="15">
      <c r="B3" s="431" t="s">
        <v>107</v>
      </c>
      <c r="C3" s="431"/>
      <c r="D3" s="431"/>
      <c r="E3" s="431"/>
    </row>
    <row r="4" spans="2:5" ht="15">
      <c r="B4" s="431" t="s">
        <v>319</v>
      </c>
      <c r="C4" s="431"/>
      <c r="D4" s="431"/>
      <c r="E4" s="431"/>
    </row>
    <row r="5" spans="2:5" ht="15.75" thickBot="1">
      <c r="B5" s="340"/>
      <c r="C5" s="340"/>
      <c r="D5" s="340"/>
      <c r="E5" s="342" t="s">
        <v>285</v>
      </c>
    </row>
    <row r="6" spans="2:5" ht="15">
      <c r="B6" s="345" t="s">
        <v>332</v>
      </c>
      <c r="C6" s="343" t="s">
        <v>320</v>
      </c>
      <c r="D6" s="343" t="s">
        <v>35</v>
      </c>
      <c r="E6" s="351" t="s">
        <v>94</v>
      </c>
    </row>
    <row r="7" spans="2:5" ht="15">
      <c r="B7" s="346" t="s">
        <v>333</v>
      </c>
      <c r="C7" s="349" t="s">
        <v>321</v>
      </c>
      <c r="D7" s="341" t="s">
        <v>322</v>
      </c>
      <c r="E7" s="262">
        <v>1545000</v>
      </c>
    </row>
    <row r="8" spans="2:5" ht="15">
      <c r="B8" s="346"/>
      <c r="C8" s="349"/>
      <c r="D8" s="341" t="s">
        <v>323</v>
      </c>
      <c r="E8" s="262">
        <v>1300000</v>
      </c>
    </row>
    <row r="9" spans="2:5" ht="15">
      <c r="B9" s="346"/>
      <c r="C9" s="349"/>
      <c r="D9" s="341"/>
      <c r="E9" s="262"/>
    </row>
    <row r="10" spans="2:5" ht="15">
      <c r="B10" s="346" t="s">
        <v>334</v>
      </c>
      <c r="C10" s="349" t="s">
        <v>140</v>
      </c>
      <c r="D10" s="341" t="s">
        <v>323</v>
      </c>
      <c r="E10" s="262">
        <v>1300000</v>
      </c>
    </row>
    <row r="11" spans="2:5" ht="15">
      <c r="B11" s="346"/>
      <c r="C11" s="349"/>
      <c r="D11" s="341" t="s">
        <v>324</v>
      </c>
      <c r="E11" s="262">
        <v>310000</v>
      </c>
    </row>
    <row r="12" spans="2:5" ht="15">
      <c r="B12" s="346"/>
      <c r="C12" s="349"/>
      <c r="D12" s="341" t="s">
        <v>330</v>
      </c>
      <c r="E12" s="262">
        <v>1286000</v>
      </c>
    </row>
    <row r="13" spans="2:5" ht="15">
      <c r="B13" s="346"/>
      <c r="C13" s="349"/>
      <c r="D13" s="341"/>
      <c r="E13" s="262"/>
    </row>
    <row r="14" spans="2:5" ht="15">
      <c r="B14" s="346" t="s">
        <v>335</v>
      </c>
      <c r="C14" s="349" t="s">
        <v>325</v>
      </c>
      <c r="D14" s="341" t="s">
        <v>326</v>
      </c>
      <c r="E14" s="262">
        <v>800000</v>
      </c>
    </row>
    <row r="15" spans="2:5" ht="15">
      <c r="B15" s="347"/>
      <c r="C15" s="341"/>
      <c r="D15" s="341" t="s">
        <v>327</v>
      </c>
      <c r="E15" s="262">
        <v>1400000</v>
      </c>
    </row>
    <row r="16" spans="2:5" ht="15">
      <c r="B16" s="347"/>
      <c r="C16" s="341"/>
      <c r="D16" s="341" t="s">
        <v>328</v>
      </c>
      <c r="E16" s="262">
        <v>800000</v>
      </c>
    </row>
    <row r="17" spans="2:5" ht="15">
      <c r="B17" s="347"/>
      <c r="C17" s="341"/>
      <c r="D17" s="341" t="s">
        <v>329</v>
      </c>
      <c r="E17" s="262">
        <v>2211000</v>
      </c>
    </row>
    <row r="18" spans="2:5" ht="15">
      <c r="B18" s="347"/>
      <c r="C18" s="341"/>
      <c r="D18" s="341"/>
      <c r="E18" s="262"/>
    </row>
    <row r="19" spans="2:5" ht="15.75" thickBot="1">
      <c r="B19" s="348"/>
      <c r="C19" s="350"/>
      <c r="D19" s="344" t="s">
        <v>331</v>
      </c>
      <c r="E19" s="352">
        <f>SUM(E7:E18)</f>
        <v>10952000</v>
      </c>
    </row>
  </sheetData>
  <sheetProtection/>
  <mergeCells count="2">
    <mergeCell ref="B4:E4"/>
    <mergeCell ref="B3:E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G32" sqref="G32"/>
    </sheetView>
  </sheetViews>
  <sheetFormatPr defaultColWidth="9.140625" defaultRowHeight="15"/>
  <cols>
    <col min="1" max="1" width="5.8515625" style="0" customWidth="1"/>
    <col min="2" max="2" width="53.421875" style="0" customWidth="1"/>
    <col min="3" max="3" width="40.140625" style="0" customWidth="1"/>
    <col min="4" max="4" width="9.8515625" style="0" hidden="1" customWidth="1"/>
    <col min="5" max="5" width="10.28125" style="0" hidden="1" customWidth="1"/>
    <col min="6" max="6" width="9.57421875" style="0" hidden="1" customWidth="1"/>
    <col min="7" max="7" width="13.00390625" style="0" customWidth="1"/>
    <col min="8" max="8" width="12.7109375" style="0" customWidth="1"/>
    <col min="9" max="9" width="11.28125" style="0" customWidth="1"/>
    <col min="10" max="10" width="11.140625" style="0" customWidth="1"/>
  </cols>
  <sheetData>
    <row r="1" spans="2:7" ht="14.25">
      <c r="B1" s="353" t="s">
        <v>141</v>
      </c>
      <c r="C1" s="433"/>
      <c r="F1" s="353"/>
      <c r="G1" s="433"/>
    </row>
    <row r="2" spans="1:10" ht="14.25">
      <c r="A2" s="367" t="s">
        <v>112</v>
      </c>
      <c r="B2" s="381"/>
      <c r="C2" s="381"/>
      <c r="D2" s="381"/>
      <c r="E2" s="381"/>
      <c r="F2" s="381"/>
      <c r="G2" s="381"/>
      <c r="H2" s="16"/>
      <c r="I2" s="16"/>
      <c r="J2" s="16"/>
    </row>
    <row r="3" spans="1:10" ht="14.25">
      <c r="A3" s="367" t="s">
        <v>311</v>
      </c>
      <c r="B3" s="367"/>
      <c r="C3" s="367"/>
      <c r="D3" s="367"/>
      <c r="E3" s="367"/>
      <c r="F3" s="367"/>
      <c r="G3" s="367"/>
      <c r="H3" s="39"/>
      <c r="I3" s="39"/>
      <c r="J3" s="39"/>
    </row>
    <row r="4" spans="1:8" ht="14.25">
      <c r="A4" s="2"/>
      <c r="B4" s="2"/>
      <c r="C4" s="2"/>
      <c r="D4" s="2"/>
      <c r="E4" s="2"/>
      <c r="F4" s="1" t="s">
        <v>81</v>
      </c>
      <c r="G4" s="2"/>
      <c r="H4" s="2"/>
    </row>
    <row r="5" spans="1:8" ht="14.25">
      <c r="A5" s="367" t="s">
        <v>38</v>
      </c>
      <c r="B5" s="367"/>
      <c r="C5" s="367"/>
      <c r="D5" s="2"/>
      <c r="E5" s="2"/>
      <c r="F5" s="1"/>
      <c r="G5" s="2"/>
      <c r="H5" s="2"/>
    </row>
    <row r="6" spans="1:6" ht="15" thickBot="1">
      <c r="A6" s="361" t="s">
        <v>284</v>
      </c>
      <c r="B6" s="361"/>
      <c r="C6" s="361"/>
      <c r="D6" s="361"/>
      <c r="E6" s="361"/>
      <c r="F6" s="361"/>
    </row>
    <row r="7" spans="1:6" ht="39.75" customHeight="1">
      <c r="A7" s="120" t="s">
        <v>143</v>
      </c>
      <c r="B7" s="123" t="s">
        <v>35</v>
      </c>
      <c r="C7" s="231" t="s">
        <v>156</v>
      </c>
      <c r="D7" s="228"/>
      <c r="E7" s="226"/>
      <c r="F7" s="227"/>
    </row>
    <row r="8" spans="1:6" ht="14.25">
      <c r="A8" s="83" t="s">
        <v>2</v>
      </c>
      <c r="B8" s="4" t="s">
        <v>40</v>
      </c>
      <c r="C8" s="232">
        <f>bevételek!C11</f>
        <v>12861000</v>
      </c>
      <c r="D8" s="229"/>
      <c r="E8" s="18"/>
      <c r="F8" s="66"/>
    </row>
    <row r="9" spans="1:6" ht="14.25">
      <c r="A9" s="83" t="s">
        <v>3</v>
      </c>
      <c r="B9" s="4" t="s">
        <v>42</v>
      </c>
      <c r="C9" s="232">
        <f>bevételek!C18</f>
        <v>149766000</v>
      </c>
      <c r="D9" s="229"/>
      <c r="E9" s="18"/>
      <c r="F9" s="66"/>
    </row>
    <row r="10" spans="1:6" ht="14.25">
      <c r="A10" s="83" t="s">
        <v>5</v>
      </c>
      <c r="B10" s="4" t="s">
        <v>43</v>
      </c>
      <c r="C10" s="232"/>
      <c r="D10" s="229"/>
      <c r="E10" s="18"/>
      <c r="F10" s="66"/>
    </row>
    <row r="11" spans="1:6" ht="14.25">
      <c r="A11" s="83" t="s">
        <v>6</v>
      </c>
      <c r="B11" s="4" t="s">
        <v>117</v>
      </c>
      <c r="C11" s="232"/>
      <c r="D11" s="229"/>
      <c r="E11" s="18"/>
      <c r="F11" s="66"/>
    </row>
    <row r="12" spans="1:6" ht="14.25" hidden="1">
      <c r="A12" s="83" t="s">
        <v>17</v>
      </c>
      <c r="B12" s="4"/>
      <c r="C12" s="232"/>
      <c r="D12" s="229"/>
      <c r="E12" s="18"/>
      <c r="F12" s="66"/>
    </row>
    <row r="13" spans="1:6" ht="14.25">
      <c r="A13" s="434" t="s">
        <v>76</v>
      </c>
      <c r="B13" s="435"/>
      <c r="C13" s="182">
        <f>bevételek!C38</f>
        <v>162627000</v>
      </c>
      <c r="D13" s="229"/>
      <c r="E13" s="18"/>
      <c r="F13" s="66"/>
    </row>
    <row r="14" spans="1:6" ht="14.25" hidden="1">
      <c r="A14" s="84" t="s">
        <v>20</v>
      </c>
      <c r="B14" s="4"/>
      <c r="C14" s="232"/>
      <c r="D14" s="229"/>
      <c r="E14" s="18"/>
      <c r="F14" s="66"/>
    </row>
    <row r="15" spans="1:6" ht="14.25">
      <c r="A15" s="84" t="s">
        <v>17</v>
      </c>
      <c r="B15" s="5" t="s">
        <v>147</v>
      </c>
      <c r="C15" s="182"/>
      <c r="D15" s="229"/>
      <c r="E15" s="18"/>
      <c r="F15" s="66"/>
    </row>
    <row r="16" spans="1:6" ht="14.25">
      <c r="A16" s="84" t="s">
        <v>9</v>
      </c>
      <c r="B16" s="5" t="s">
        <v>266</v>
      </c>
      <c r="C16" s="182">
        <f>bevételek!C39</f>
        <v>14331000</v>
      </c>
      <c r="D16" s="229"/>
      <c r="E16" s="18"/>
      <c r="F16" s="66"/>
    </row>
    <row r="17" spans="1:6" ht="15" thickBot="1">
      <c r="A17" s="354" t="s">
        <v>44</v>
      </c>
      <c r="B17" s="432"/>
      <c r="C17" s="233">
        <f>C13+C16</f>
        <v>176958000</v>
      </c>
      <c r="D17" s="230"/>
      <c r="E17" s="85"/>
      <c r="F17" s="86"/>
    </row>
    <row r="18" ht="14.25">
      <c r="A18" s="3"/>
    </row>
    <row r="19" ht="14.25" hidden="1">
      <c r="A19" s="3"/>
    </row>
    <row r="20" ht="14.25" hidden="1">
      <c r="A20" s="3"/>
    </row>
    <row r="21" spans="1:6" ht="16.5" customHeight="1">
      <c r="A21" s="359" t="s">
        <v>39</v>
      </c>
      <c r="B21" s="359"/>
      <c r="C21" s="359"/>
      <c r="D21" s="359"/>
      <c r="E21" s="359"/>
      <c r="F21" s="359"/>
    </row>
    <row r="22" spans="1:6" ht="16.5" customHeight="1" thickBot="1">
      <c r="A22" s="361" t="s">
        <v>284</v>
      </c>
      <c r="B22" s="361"/>
      <c r="C22" s="361"/>
      <c r="D22" s="14"/>
      <c r="E22" s="14"/>
      <c r="F22" s="14"/>
    </row>
    <row r="23" spans="1:6" ht="38.25" customHeight="1">
      <c r="A23" s="121" t="s">
        <v>143</v>
      </c>
      <c r="B23" s="124" t="s">
        <v>35</v>
      </c>
      <c r="C23" s="231" t="s">
        <v>157</v>
      </c>
      <c r="D23" s="234"/>
      <c r="E23" s="81"/>
      <c r="F23" s="82"/>
    </row>
    <row r="24" spans="1:6" ht="14.25">
      <c r="A24" s="84" t="s">
        <v>45</v>
      </c>
      <c r="B24" s="19" t="s">
        <v>46</v>
      </c>
      <c r="C24" s="96">
        <f>kiadások!C11</f>
        <v>94753000</v>
      </c>
      <c r="D24" s="235"/>
      <c r="E24" s="22"/>
      <c r="F24" s="55"/>
    </row>
    <row r="25" spans="1:6" ht="14.25">
      <c r="A25" s="84" t="s">
        <v>3</v>
      </c>
      <c r="B25" s="19" t="s">
        <v>47</v>
      </c>
      <c r="C25" s="96">
        <f>kiadások!C13</f>
        <v>18240000</v>
      </c>
      <c r="D25" s="235"/>
      <c r="E25" s="22"/>
      <c r="F25" s="55"/>
    </row>
    <row r="26" spans="1:6" ht="14.25">
      <c r="A26" s="84" t="s">
        <v>5</v>
      </c>
      <c r="B26" s="19" t="s">
        <v>16</v>
      </c>
      <c r="C26" s="96">
        <f>kiadások!C15</f>
        <v>45995000</v>
      </c>
      <c r="D26" s="235"/>
      <c r="E26" s="22"/>
      <c r="F26" s="55"/>
    </row>
    <row r="27" spans="1:6" ht="14.25">
      <c r="A27" s="84" t="s">
        <v>6</v>
      </c>
      <c r="B27" s="19" t="s">
        <v>48</v>
      </c>
      <c r="C27" s="96"/>
      <c r="D27" s="235"/>
      <c r="E27" s="22"/>
      <c r="F27" s="55"/>
    </row>
    <row r="28" spans="1:6" ht="14.25">
      <c r="A28" s="84" t="s">
        <v>17</v>
      </c>
      <c r="B28" s="19" t="s">
        <v>145</v>
      </c>
      <c r="C28" s="96">
        <f>kiadások!C21</f>
        <v>7018000</v>
      </c>
      <c r="D28" s="235"/>
      <c r="E28" s="22"/>
      <c r="F28" s="55"/>
    </row>
    <row r="29" spans="1:6" ht="14.25">
      <c r="A29" s="84" t="s">
        <v>9</v>
      </c>
      <c r="B29" s="19" t="s">
        <v>113</v>
      </c>
      <c r="C29" s="96"/>
      <c r="D29" s="235"/>
      <c r="E29" s="22"/>
      <c r="F29" s="55"/>
    </row>
    <row r="30" spans="1:6" ht="14.25">
      <c r="A30" s="84" t="s">
        <v>19</v>
      </c>
      <c r="B30" s="19" t="s">
        <v>31</v>
      </c>
      <c r="C30" s="96">
        <f>kiadások!C37</f>
        <v>0</v>
      </c>
      <c r="D30" s="235"/>
      <c r="E30" s="22"/>
      <c r="F30" s="55"/>
    </row>
    <row r="31" spans="1:6" ht="14.25">
      <c r="A31" s="87" t="s">
        <v>79</v>
      </c>
      <c r="B31" s="37"/>
      <c r="C31" s="148">
        <f>C24+C25+C26+C27+C28+C29+C30</f>
        <v>166006000</v>
      </c>
      <c r="D31" s="235"/>
      <c r="E31" s="22"/>
      <c r="F31" s="55"/>
    </row>
    <row r="32" spans="1:6" ht="14.25">
      <c r="A32" s="84" t="s">
        <v>20</v>
      </c>
      <c r="B32" s="20" t="s">
        <v>146</v>
      </c>
      <c r="C32" s="148">
        <f>kiadások!C26</f>
        <v>10952000</v>
      </c>
      <c r="D32" s="235"/>
      <c r="E32" s="22"/>
      <c r="F32" s="55"/>
    </row>
    <row r="33" spans="1:6" ht="14.25" hidden="1">
      <c r="A33" s="84" t="s">
        <v>21</v>
      </c>
      <c r="B33" s="19" t="s">
        <v>31</v>
      </c>
      <c r="C33" s="96"/>
      <c r="D33" s="235"/>
      <c r="E33" s="22"/>
      <c r="F33" s="55"/>
    </row>
    <row r="34" spans="1:6" ht="15" thickBot="1">
      <c r="A34" s="88" t="s">
        <v>75</v>
      </c>
      <c r="B34" s="89"/>
      <c r="C34" s="97">
        <f>kiadások!C40</f>
        <v>176958000</v>
      </c>
      <c r="D34" s="235"/>
      <c r="E34" s="22"/>
      <c r="F34" s="55"/>
    </row>
    <row r="35" spans="4:6" ht="15" thickBot="1">
      <c r="D35" s="90"/>
      <c r="E35" s="56"/>
      <c r="F35" s="57"/>
    </row>
  </sheetData>
  <sheetProtection/>
  <mergeCells count="10">
    <mergeCell ref="A22:C22"/>
    <mergeCell ref="A21:F21"/>
    <mergeCell ref="A6:F6"/>
    <mergeCell ref="A17:B17"/>
    <mergeCell ref="F1:G1"/>
    <mergeCell ref="A13:B13"/>
    <mergeCell ref="A2:G2"/>
    <mergeCell ref="A3:G3"/>
    <mergeCell ref="B1:C1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24" sqref="I24"/>
    </sheetView>
  </sheetViews>
  <sheetFormatPr defaultColWidth="9.140625" defaultRowHeight="15"/>
  <cols>
    <col min="1" max="1" width="5.8515625" style="0" customWidth="1"/>
    <col min="2" max="2" width="26.140625" style="0" customWidth="1"/>
    <col min="3" max="13" width="11.7109375" style="0" customWidth="1"/>
    <col min="14" max="14" width="10.7109375" style="0" customWidth="1"/>
    <col min="15" max="15" width="13.28125" style="0" customWidth="1"/>
  </cols>
  <sheetData>
    <row r="1" spans="2:15" ht="14.25">
      <c r="B1" s="353" t="s">
        <v>82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ht="14.25">
      <c r="A2" s="436" t="s">
        <v>107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4.25">
      <c r="A3" s="359" t="s">
        <v>312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ht="15" thickBot="1">
      <c r="O4" s="1" t="s">
        <v>284</v>
      </c>
    </row>
    <row r="5" spans="1:15" ht="14.25">
      <c r="A5" s="195" t="s">
        <v>143</v>
      </c>
      <c r="B5" s="95" t="s">
        <v>35</v>
      </c>
      <c r="C5" s="80" t="s">
        <v>63</v>
      </c>
      <c r="D5" s="80" t="s">
        <v>52</v>
      </c>
      <c r="E5" s="80" t="s">
        <v>53</v>
      </c>
      <c r="F5" s="80" t="s">
        <v>55</v>
      </c>
      <c r="G5" s="80" t="s">
        <v>54</v>
      </c>
      <c r="H5" s="80" t="s">
        <v>56</v>
      </c>
      <c r="I5" s="80" t="s">
        <v>57</v>
      </c>
      <c r="J5" s="80" t="s">
        <v>58</v>
      </c>
      <c r="K5" s="80" t="s">
        <v>59</v>
      </c>
      <c r="L5" s="80" t="s">
        <v>60</v>
      </c>
      <c r="M5" s="80" t="s">
        <v>61</v>
      </c>
      <c r="N5" s="80" t="s">
        <v>62</v>
      </c>
      <c r="O5" s="94" t="s">
        <v>32</v>
      </c>
    </row>
    <row r="6" spans="1:15" ht="14.25">
      <c r="A6" s="48"/>
      <c r="B6" s="92" t="s">
        <v>64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4"/>
    </row>
    <row r="7" spans="1:15" ht="14.25">
      <c r="A7" s="48" t="s">
        <v>2</v>
      </c>
      <c r="B7" s="69" t="s">
        <v>40</v>
      </c>
      <c r="C7" s="7">
        <v>1072000</v>
      </c>
      <c r="D7" s="7">
        <v>1071000</v>
      </c>
      <c r="E7" s="7">
        <v>1072000</v>
      </c>
      <c r="F7" s="7">
        <v>1072000</v>
      </c>
      <c r="G7" s="7">
        <v>1072000</v>
      </c>
      <c r="H7" s="7">
        <v>1072000</v>
      </c>
      <c r="I7" s="7">
        <v>1071000</v>
      </c>
      <c r="J7" s="7">
        <v>1072000</v>
      </c>
      <c r="K7" s="7">
        <v>1072000</v>
      </c>
      <c r="L7" s="7">
        <v>1072000</v>
      </c>
      <c r="M7" s="7">
        <v>1072000</v>
      </c>
      <c r="N7" s="7">
        <v>1071000</v>
      </c>
      <c r="O7" s="64">
        <f>SUM(C7:N7)</f>
        <v>12861000</v>
      </c>
    </row>
    <row r="8" spans="1:15" ht="14.25">
      <c r="A8" s="48" t="s">
        <v>3</v>
      </c>
      <c r="B8" s="69" t="s">
        <v>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4"/>
    </row>
    <row r="9" spans="1:15" ht="14.25">
      <c r="A9" s="48" t="s">
        <v>5</v>
      </c>
      <c r="B9" s="69" t="s">
        <v>65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4"/>
    </row>
    <row r="10" spans="1:15" ht="14.25">
      <c r="A10" s="48" t="s">
        <v>6</v>
      </c>
      <c r="B10" s="69" t="s">
        <v>7</v>
      </c>
      <c r="C10" s="7">
        <v>12480000</v>
      </c>
      <c r="D10" s="7">
        <v>12481000</v>
      </c>
      <c r="E10" s="7">
        <v>12480000</v>
      </c>
      <c r="F10" s="7">
        <v>12481000</v>
      </c>
      <c r="G10" s="7">
        <v>12480000</v>
      </c>
      <c r="H10" s="7">
        <v>12481000</v>
      </c>
      <c r="I10" s="7">
        <v>12480000</v>
      </c>
      <c r="J10" s="7">
        <v>12481000</v>
      </c>
      <c r="K10" s="7">
        <v>12480000</v>
      </c>
      <c r="L10" s="7">
        <v>12481000</v>
      </c>
      <c r="M10" s="7">
        <v>12480000</v>
      </c>
      <c r="N10" s="7">
        <v>12481000</v>
      </c>
      <c r="O10" s="64">
        <f>SUM(C10:N10)</f>
        <v>149766000</v>
      </c>
    </row>
    <row r="11" spans="1:15" ht="14.25">
      <c r="A11" s="48" t="s">
        <v>17</v>
      </c>
      <c r="B11" s="69" t="s">
        <v>66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4"/>
    </row>
    <row r="12" spans="1:15" ht="14.25">
      <c r="A12" s="48" t="s">
        <v>9</v>
      </c>
      <c r="B12" s="69" t="s">
        <v>158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4"/>
    </row>
    <row r="13" spans="1:15" ht="14.25">
      <c r="A13" s="48" t="s">
        <v>19</v>
      </c>
      <c r="B13" s="69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4"/>
    </row>
    <row r="14" spans="1:15" ht="14.25">
      <c r="A14" s="48" t="s">
        <v>20</v>
      </c>
      <c r="B14" s="69" t="s">
        <v>277</v>
      </c>
      <c r="C14" s="7">
        <v>14331000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64">
        <v>14331000</v>
      </c>
    </row>
    <row r="15" spans="1:15" ht="14.25">
      <c r="A15" s="48" t="s">
        <v>21</v>
      </c>
      <c r="B15" s="92" t="s">
        <v>225</v>
      </c>
      <c r="C15" s="8">
        <f aca="true" t="shared" si="0" ref="C15:N15">SUM(C7:C14)</f>
        <v>27883000</v>
      </c>
      <c r="D15" s="8">
        <f t="shared" si="0"/>
        <v>13552000</v>
      </c>
      <c r="E15" s="8">
        <f t="shared" si="0"/>
        <v>13552000</v>
      </c>
      <c r="F15" s="8">
        <f t="shared" si="0"/>
        <v>13553000</v>
      </c>
      <c r="G15" s="8">
        <f t="shared" si="0"/>
        <v>13552000</v>
      </c>
      <c r="H15" s="8">
        <f t="shared" si="0"/>
        <v>13553000</v>
      </c>
      <c r="I15" s="8">
        <f t="shared" si="0"/>
        <v>13551000</v>
      </c>
      <c r="J15" s="8">
        <f t="shared" si="0"/>
        <v>13553000</v>
      </c>
      <c r="K15" s="8">
        <f t="shared" si="0"/>
        <v>13552000</v>
      </c>
      <c r="L15" s="8">
        <f t="shared" si="0"/>
        <v>13553000</v>
      </c>
      <c r="M15" s="8">
        <f t="shared" si="0"/>
        <v>13552000</v>
      </c>
      <c r="N15" s="8">
        <f t="shared" si="0"/>
        <v>13552000</v>
      </c>
      <c r="O15" s="64">
        <f>SUM(C15:N15)</f>
        <v>176958000</v>
      </c>
    </row>
    <row r="16" spans="1:15" ht="14.25">
      <c r="A16" s="48"/>
      <c r="B16" s="9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4"/>
    </row>
    <row r="17" spans="1:15" ht="14.25">
      <c r="A17" s="48" t="s">
        <v>50</v>
      </c>
      <c r="B17" s="92" t="s">
        <v>69</v>
      </c>
      <c r="C17" s="7"/>
      <c r="D17" s="7"/>
      <c r="E17" s="7"/>
      <c r="F17" s="7"/>
      <c r="G17" s="7"/>
      <c r="H17" s="7"/>
      <c r="I17" s="36"/>
      <c r="J17" s="7"/>
      <c r="K17" s="7"/>
      <c r="L17" s="7"/>
      <c r="M17" s="7"/>
      <c r="N17" s="7"/>
      <c r="O17" s="74"/>
    </row>
    <row r="18" spans="1:15" ht="14.25">
      <c r="A18" s="48" t="s">
        <v>51</v>
      </c>
      <c r="B18" s="69" t="s">
        <v>46</v>
      </c>
      <c r="C18" s="7">
        <v>7896000</v>
      </c>
      <c r="D18" s="7">
        <v>7896000</v>
      </c>
      <c r="E18" s="7">
        <v>7896000</v>
      </c>
      <c r="F18" s="7">
        <v>7896000</v>
      </c>
      <c r="G18" s="7">
        <v>7896000</v>
      </c>
      <c r="H18" s="7">
        <v>7896000</v>
      </c>
      <c r="I18" s="7">
        <v>7896000</v>
      </c>
      <c r="J18" s="7">
        <v>7896000</v>
      </c>
      <c r="K18" s="7">
        <v>7896000</v>
      </c>
      <c r="L18" s="7">
        <v>7896000</v>
      </c>
      <c r="M18" s="7">
        <v>7896000</v>
      </c>
      <c r="N18" s="7">
        <v>7897000</v>
      </c>
      <c r="O18" s="64">
        <f>SUM(C18:N18)</f>
        <v>94753000</v>
      </c>
    </row>
    <row r="19" spans="1:15" ht="14.25">
      <c r="A19" s="48" t="s">
        <v>84</v>
      </c>
      <c r="B19" s="69" t="s">
        <v>67</v>
      </c>
      <c r="C19" s="7">
        <v>1520000</v>
      </c>
      <c r="D19" s="7">
        <v>1520000</v>
      </c>
      <c r="E19" s="7">
        <v>1520000</v>
      </c>
      <c r="F19" s="7">
        <v>1520000</v>
      </c>
      <c r="G19" s="7">
        <v>1520000</v>
      </c>
      <c r="H19" s="7">
        <v>1520000</v>
      </c>
      <c r="I19" s="7">
        <v>1520000</v>
      </c>
      <c r="J19" s="7">
        <v>1520000</v>
      </c>
      <c r="K19" s="7">
        <v>1520000</v>
      </c>
      <c r="L19" s="7">
        <v>1520000</v>
      </c>
      <c r="M19" s="7">
        <v>1520000</v>
      </c>
      <c r="N19" s="7">
        <v>1520000</v>
      </c>
      <c r="O19" s="64">
        <f>SUM(C19:N19)</f>
        <v>18240000</v>
      </c>
    </row>
    <row r="20" spans="1:15" ht="14.25">
      <c r="A20" s="48" t="s">
        <v>85</v>
      </c>
      <c r="B20" s="69" t="s">
        <v>16</v>
      </c>
      <c r="C20" s="7">
        <v>3832000</v>
      </c>
      <c r="D20" s="7">
        <v>3833000</v>
      </c>
      <c r="E20" s="7">
        <v>3833000</v>
      </c>
      <c r="F20" s="7">
        <v>3833000</v>
      </c>
      <c r="G20" s="7">
        <v>3833000</v>
      </c>
      <c r="H20" s="7">
        <v>3833000</v>
      </c>
      <c r="I20" s="7">
        <v>3833000</v>
      </c>
      <c r="J20" s="7">
        <v>3833000</v>
      </c>
      <c r="K20" s="7">
        <v>3833000</v>
      </c>
      <c r="L20" s="7">
        <v>3833000</v>
      </c>
      <c r="M20" s="7">
        <v>3833000</v>
      </c>
      <c r="N20" s="7">
        <v>3833000</v>
      </c>
      <c r="O20" s="64">
        <f>SUM(C20:N20)</f>
        <v>45995000</v>
      </c>
    </row>
    <row r="21" spans="1:15" ht="14.25">
      <c r="A21" s="48" t="s">
        <v>86</v>
      </c>
      <c r="B21" s="69" t="s">
        <v>48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4"/>
    </row>
    <row r="22" spans="1:15" ht="14.25">
      <c r="A22" s="48" t="s">
        <v>87</v>
      </c>
      <c r="B22" s="69" t="s">
        <v>68</v>
      </c>
      <c r="C22" s="7">
        <v>585000</v>
      </c>
      <c r="D22" s="7">
        <v>585000</v>
      </c>
      <c r="E22" s="7">
        <v>585000</v>
      </c>
      <c r="F22" s="7">
        <v>585000</v>
      </c>
      <c r="G22" s="7">
        <v>585000</v>
      </c>
      <c r="H22" s="7">
        <v>585000</v>
      </c>
      <c r="I22" s="7">
        <v>585000</v>
      </c>
      <c r="J22" s="7">
        <v>585000</v>
      </c>
      <c r="K22" s="7">
        <v>585000</v>
      </c>
      <c r="L22" s="7">
        <v>585000</v>
      </c>
      <c r="M22" s="7">
        <v>585000</v>
      </c>
      <c r="N22" s="7">
        <v>583000</v>
      </c>
      <c r="O22" s="64">
        <f>SUM(C22:N22)</f>
        <v>7018000</v>
      </c>
    </row>
    <row r="23" spans="1:15" ht="14.25">
      <c r="A23" s="48" t="s">
        <v>88</v>
      </c>
      <c r="B23" s="69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4"/>
    </row>
    <row r="24" spans="1:15" ht="14.25">
      <c r="A24" s="48" t="s">
        <v>89</v>
      </c>
      <c r="B24" s="69" t="s">
        <v>113</v>
      </c>
      <c r="C24" s="7"/>
      <c r="D24" s="7"/>
      <c r="E24" s="7"/>
      <c r="F24" s="7"/>
      <c r="G24" s="7">
        <v>997000</v>
      </c>
      <c r="H24" s="7">
        <v>3600000</v>
      </c>
      <c r="I24" s="7"/>
      <c r="J24" s="7">
        <v>3814000</v>
      </c>
      <c r="K24" s="7">
        <v>2541000</v>
      </c>
      <c r="L24" s="7"/>
      <c r="M24" s="7"/>
      <c r="N24" s="7"/>
      <c r="O24" s="74">
        <f>SUM(C24:N24)</f>
        <v>10952000</v>
      </c>
    </row>
    <row r="25" spans="1:15" ht="14.25">
      <c r="A25" s="48" t="s">
        <v>90</v>
      </c>
      <c r="B25" s="69" t="s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4">
        <f>SUM(C25:N25)</f>
        <v>0</v>
      </c>
    </row>
    <row r="26" spans="1:15" ht="15" thickBot="1">
      <c r="A26" s="93" t="s">
        <v>91</v>
      </c>
      <c r="B26" s="88" t="s">
        <v>230</v>
      </c>
      <c r="C26" s="50">
        <f aca="true" t="shared" si="1" ref="C26:O26">SUM(C18:C25)</f>
        <v>13833000</v>
      </c>
      <c r="D26" s="50">
        <f t="shared" si="1"/>
        <v>13834000</v>
      </c>
      <c r="E26" s="50">
        <f t="shared" si="1"/>
        <v>13834000</v>
      </c>
      <c r="F26" s="50">
        <f t="shared" si="1"/>
        <v>13834000</v>
      </c>
      <c r="G26" s="50">
        <f t="shared" si="1"/>
        <v>14831000</v>
      </c>
      <c r="H26" s="50">
        <f t="shared" si="1"/>
        <v>17434000</v>
      </c>
      <c r="I26" s="50">
        <f t="shared" si="1"/>
        <v>13834000</v>
      </c>
      <c r="J26" s="50">
        <f t="shared" si="1"/>
        <v>17648000</v>
      </c>
      <c r="K26" s="50">
        <f t="shared" si="1"/>
        <v>16375000</v>
      </c>
      <c r="L26" s="50">
        <f t="shared" si="1"/>
        <v>13834000</v>
      </c>
      <c r="M26" s="50">
        <f t="shared" si="1"/>
        <v>13834000</v>
      </c>
      <c r="N26" s="50">
        <f t="shared" si="1"/>
        <v>13833000</v>
      </c>
      <c r="O26" s="65">
        <f t="shared" si="1"/>
        <v>176958000</v>
      </c>
    </row>
  </sheetData>
  <sheetProtection/>
  <mergeCells count="3">
    <mergeCell ref="B1:O1"/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G19" sqref="G19"/>
    </sheetView>
  </sheetViews>
  <sheetFormatPr defaultColWidth="9.140625" defaultRowHeight="15"/>
  <cols>
    <col min="1" max="2" width="8.421875" style="0" customWidth="1"/>
    <col min="3" max="3" width="31.421875" style="0" customWidth="1"/>
    <col min="4" max="4" width="31.00390625" style="0" customWidth="1"/>
    <col min="5" max="5" width="15.7109375" style="0" customWidth="1"/>
    <col min="6" max="6" width="15.00390625" style="0" customWidth="1"/>
    <col min="7" max="7" width="13.7109375" style="0" customWidth="1"/>
    <col min="8" max="8" width="10.7109375" style="0" hidden="1" customWidth="1"/>
    <col min="9" max="9" width="6.00390625" style="0" hidden="1" customWidth="1"/>
    <col min="10" max="14" width="9.140625" style="0" hidden="1" customWidth="1"/>
    <col min="15" max="15" width="8.28125" style="0" customWidth="1"/>
    <col min="16" max="19" width="9.140625" style="0" hidden="1" customWidth="1"/>
    <col min="20" max="20" width="7.00390625" style="0" customWidth="1"/>
    <col min="21" max="25" width="9.140625" style="0" hidden="1" customWidth="1"/>
  </cols>
  <sheetData>
    <row r="2" spans="7:9" ht="14.25">
      <c r="G2" s="112" t="s">
        <v>207</v>
      </c>
      <c r="H2" s="113"/>
      <c r="I2" s="113"/>
    </row>
    <row r="3" spans="8:9" ht="14.25">
      <c r="H3" s="68"/>
      <c r="I3" s="68"/>
    </row>
    <row r="4" spans="8:11" ht="14.25">
      <c r="H4" s="437"/>
      <c r="I4" s="437"/>
      <c r="J4" s="16"/>
      <c r="K4" s="16"/>
    </row>
    <row r="5" spans="1:11" ht="14.25">
      <c r="A5" s="367" t="s">
        <v>107</v>
      </c>
      <c r="B5" s="381"/>
      <c r="C5" s="381"/>
      <c r="D5" s="381"/>
      <c r="E5" s="381"/>
      <c r="F5" s="381"/>
      <c r="G5" s="381"/>
      <c r="H5" s="381"/>
      <c r="I5" s="381"/>
      <c r="J5" s="2"/>
      <c r="K5" s="2"/>
    </row>
    <row r="6" spans="1:11" ht="14.25">
      <c r="A6" s="367" t="s">
        <v>313</v>
      </c>
      <c r="B6" s="381"/>
      <c r="C6" s="381"/>
      <c r="D6" s="381"/>
      <c r="E6" s="381"/>
      <c r="F6" s="381"/>
      <c r="G6" s="381"/>
      <c r="H6" s="381"/>
      <c r="I6" s="381"/>
      <c r="J6" s="2"/>
      <c r="K6" s="2"/>
    </row>
    <row r="7" spans="1:11" ht="14.25">
      <c r="A7" s="367" t="s">
        <v>314</v>
      </c>
      <c r="B7" s="381"/>
      <c r="C7" s="381"/>
      <c r="D7" s="381"/>
      <c r="E7" s="381"/>
      <c r="F7" s="381"/>
      <c r="G7" s="381"/>
      <c r="H7" s="381"/>
      <c r="I7" s="381"/>
      <c r="J7" s="16"/>
      <c r="K7" s="16"/>
    </row>
    <row r="8" spans="1:11" ht="14.25">
      <c r="A8" s="367"/>
      <c r="B8" s="367"/>
      <c r="C8" s="367"/>
      <c r="D8" s="367"/>
      <c r="E8" s="367"/>
      <c r="F8" s="367"/>
      <c r="G8" s="367"/>
      <c r="H8" s="367"/>
      <c r="I8" s="367"/>
      <c r="J8" s="2"/>
      <c r="K8" s="2"/>
    </row>
    <row r="9" spans="1:1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thickBot="1">
      <c r="A10" s="2"/>
      <c r="B10" s="2"/>
      <c r="C10" s="2"/>
      <c r="D10" s="2"/>
      <c r="E10" s="2"/>
      <c r="F10" s="2"/>
      <c r="G10" s="1" t="s">
        <v>285</v>
      </c>
      <c r="H10" s="2"/>
      <c r="I10" s="2"/>
      <c r="J10" s="2"/>
      <c r="K10" s="2"/>
    </row>
    <row r="11" spans="1:11" ht="14.25">
      <c r="A11" s="2"/>
      <c r="B11" s="116" t="s">
        <v>143</v>
      </c>
      <c r="C11" s="449" t="s">
        <v>35</v>
      </c>
      <c r="D11" s="450"/>
      <c r="E11" s="117" t="s">
        <v>144</v>
      </c>
      <c r="F11" s="114" t="s">
        <v>256</v>
      </c>
      <c r="G11" s="94" t="s">
        <v>36</v>
      </c>
      <c r="H11" s="2"/>
      <c r="I11" s="2"/>
      <c r="J11" s="2"/>
      <c r="K11" s="2"/>
    </row>
    <row r="12" spans="1:11" ht="14.25">
      <c r="A12" s="2"/>
      <c r="B12" s="83"/>
      <c r="C12" s="451" t="s">
        <v>142</v>
      </c>
      <c r="D12" s="452"/>
      <c r="E12" s="4"/>
      <c r="F12" s="115"/>
      <c r="G12" s="96"/>
      <c r="H12" s="2"/>
      <c r="I12" s="2"/>
      <c r="J12" s="2"/>
      <c r="K12" s="2"/>
    </row>
    <row r="13" spans="1:11" ht="14.25" hidden="1">
      <c r="A13" s="2"/>
      <c r="B13" s="192"/>
      <c r="C13" s="190"/>
      <c r="D13" s="191"/>
      <c r="E13" s="4"/>
      <c r="F13" s="115"/>
      <c r="G13" s="96"/>
      <c r="H13" s="2"/>
      <c r="I13" s="2"/>
      <c r="J13" s="2"/>
      <c r="K13" s="2"/>
    </row>
    <row r="14" spans="1:11" ht="14.25">
      <c r="A14" s="2"/>
      <c r="B14" s="220" t="s">
        <v>278</v>
      </c>
      <c r="C14" s="439" t="s">
        <v>258</v>
      </c>
      <c r="D14" s="440"/>
      <c r="E14" s="189">
        <v>3400000</v>
      </c>
      <c r="F14" s="188" t="s">
        <v>260</v>
      </c>
      <c r="G14" s="96">
        <v>30600000</v>
      </c>
      <c r="H14" s="2"/>
      <c r="I14" s="2"/>
      <c r="J14" s="2"/>
      <c r="K14" s="2"/>
    </row>
    <row r="15" spans="1:11" ht="14.25">
      <c r="A15" s="2"/>
      <c r="B15" s="194"/>
      <c r="C15" s="445" t="s">
        <v>257</v>
      </c>
      <c r="D15" s="446"/>
      <c r="E15" s="189"/>
      <c r="F15" s="188"/>
      <c r="G15" s="96"/>
      <c r="H15" s="2"/>
      <c r="I15" s="2"/>
      <c r="J15" s="2"/>
      <c r="K15" s="2"/>
    </row>
    <row r="16" spans="1:11" ht="14.25">
      <c r="A16" s="2"/>
      <c r="B16" s="221" t="s">
        <v>279</v>
      </c>
      <c r="C16" s="441" t="s">
        <v>259</v>
      </c>
      <c r="D16" s="442"/>
      <c r="E16" s="189">
        <v>1700000</v>
      </c>
      <c r="F16" s="188" t="s">
        <v>261</v>
      </c>
      <c r="G16" s="96">
        <v>5100000</v>
      </c>
      <c r="H16" s="2"/>
      <c r="I16" s="2"/>
      <c r="J16" s="2"/>
      <c r="K16" s="2"/>
    </row>
    <row r="17" spans="1:11" ht="14.25">
      <c r="A17" s="2"/>
      <c r="B17" s="212"/>
      <c r="C17" s="443" t="s">
        <v>255</v>
      </c>
      <c r="D17" s="444"/>
      <c r="E17" s="189"/>
      <c r="F17" s="118"/>
      <c r="G17" s="96"/>
      <c r="H17" s="2"/>
      <c r="I17" s="2"/>
      <c r="J17" s="2"/>
      <c r="K17" s="2"/>
    </row>
    <row r="18" spans="1:11" ht="14.25">
      <c r="A18" s="2"/>
      <c r="B18" s="212" t="s">
        <v>280</v>
      </c>
      <c r="C18" s="397" t="s">
        <v>281</v>
      </c>
      <c r="D18" s="398"/>
      <c r="E18" s="217">
        <v>25000</v>
      </c>
      <c r="F18" s="218" t="s">
        <v>315</v>
      </c>
      <c r="G18" s="219">
        <v>975000</v>
      </c>
      <c r="H18" s="2"/>
      <c r="I18" s="2"/>
      <c r="J18" s="2"/>
      <c r="K18" s="2"/>
    </row>
    <row r="19" spans="1:11" ht="14.25">
      <c r="A19" s="2"/>
      <c r="B19" s="214" t="s">
        <v>282</v>
      </c>
      <c r="C19" s="443" t="s">
        <v>283</v>
      </c>
      <c r="D19" s="444"/>
      <c r="E19" s="189">
        <v>429000</v>
      </c>
      <c r="F19" s="188" t="s">
        <v>316</v>
      </c>
      <c r="G19" s="96">
        <v>41613000</v>
      </c>
      <c r="H19" s="2"/>
      <c r="I19" s="2"/>
      <c r="J19" s="2"/>
      <c r="K19" s="2"/>
    </row>
    <row r="20" spans="1:11" ht="15" thickBot="1">
      <c r="A20" s="2"/>
      <c r="B20" s="193"/>
      <c r="C20" s="447" t="s">
        <v>32</v>
      </c>
      <c r="D20" s="448"/>
      <c r="E20" s="50"/>
      <c r="F20" s="119"/>
      <c r="G20" s="97">
        <f>SUM(G12:G19)</f>
        <v>78288000</v>
      </c>
      <c r="H20" s="2"/>
      <c r="I20" s="2"/>
      <c r="J20" s="2"/>
      <c r="K20" s="2"/>
    </row>
    <row r="21" spans="1:12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9"/>
    </row>
    <row r="22" spans="1:12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9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14">
    <mergeCell ref="C17:D17"/>
    <mergeCell ref="C15:D15"/>
    <mergeCell ref="C20:D20"/>
    <mergeCell ref="A8:I8"/>
    <mergeCell ref="C11:D11"/>
    <mergeCell ref="C12:D12"/>
    <mergeCell ref="C19:D19"/>
    <mergeCell ref="C18:D18"/>
    <mergeCell ref="H4:I4"/>
    <mergeCell ref="A5:I5"/>
    <mergeCell ref="C14:D14"/>
    <mergeCell ref="C16:D16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VLG</cp:lastModifiedBy>
  <cp:lastPrinted>2018-01-31T10:14:42Z</cp:lastPrinted>
  <dcterms:created xsi:type="dcterms:W3CDTF">2009-01-19T13:48:24Z</dcterms:created>
  <dcterms:modified xsi:type="dcterms:W3CDTF">2018-01-31T14:09:10Z</dcterms:modified>
  <cp:category/>
  <cp:version/>
  <cp:contentType/>
  <cp:contentStatus/>
</cp:coreProperties>
</file>