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6"/>
  </bookViews>
  <sheets>
    <sheet name="1.mell.bev." sheetId="1" r:id="rId1"/>
    <sheet name=" 2. mell. kiad." sheetId="2" r:id="rId2"/>
    <sheet name="3.mell. kiad. cofogonként" sheetId="3" r:id="rId3"/>
    <sheet name="4.mell. mük.bev.kiad." sheetId="4" r:id="rId4"/>
    <sheet name="5.mell. mérleg" sheetId="5" r:id="rId5"/>
    <sheet name=" 6. mell. maradvány" sheetId="6" r:id="rId6"/>
    <sheet name="7.mell.eredmény" sheetId="7" r:id="rId7"/>
    <sheet name=" 8. mell. int.bev-kiad." sheetId="8" r:id="rId8"/>
    <sheet name="9.mell.pénzkészlet" sheetId="9" r:id="rId9"/>
  </sheets>
  <definedNames/>
  <calcPr fullCalcOnLoad="1"/>
</workbook>
</file>

<file path=xl/sharedStrings.xml><?xml version="1.0" encoding="utf-8"?>
<sst xmlns="http://schemas.openxmlformats.org/spreadsheetml/2006/main" count="522" uniqueCount="369">
  <si>
    <t>Pápakörnyéki Önkormányzatok Feladatellátó Társulása</t>
  </si>
  <si>
    <t>Sorszám</t>
  </si>
  <si>
    <t>Eredeti</t>
  </si>
  <si>
    <t>előirányzat</t>
  </si>
  <si>
    <t>Módosított</t>
  </si>
  <si>
    <t>Teljesítés</t>
  </si>
  <si>
    <t>%-a</t>
  </si>
  <si>
    <t>I.</t>
  </si>
  <si>
    <t>I/1.</t>
  </si>
  <si>
    <t>I/2.</t>
  </si>
  <si>
    <t>I/3.</t>
  </si>
  <si>
    <t>I/4.</t>
  </si>
  <si>
    <t>2. melléklet</t>
  </si>
  <si>
    <t>Kiadások megnevezáse</t>
  </si>
  <si>
    <t>Személyi juttatások</t>
  </si>
  <si>
    <t>Munkaadót terhelő járulékok</t>
  </si>
  <si>
    <t>Dologi kiadások</t>
  </si>
  <si>
    <t>Költségvetési engedélyezett létszám</t>
  </si>
  <si>
    <t>Kiadások mindösszesen</t>
  </si>
  <si>
    <t>3. melléklet</t>
  </si>
  <si>
    <t>Eredeti ei.</t>
  </si>
  <si>
    <t>Telj. %-a</t>
  </si>
  <si>
    <t>Kiadások összesen</t>
  </si>
  <si>
    <t>Mód. ei.</t>
  </si>
  <si>
    <t>Szabadidősport</t>
  </si>
  <si>
    <t>1. melléklet</t>
  </si>
  <si>
    <t>Cím száma, megnevezése</t>
  </si>
  <si>
    <t>megnevezése</t>
  </si>
  <si>
    <t>Működési bevételek</t>
  </si>
  <si>
    <t>Szolgáltatások ellenértéke</t>
  </si>
  <si>
    <t>Közvetített szolgáltatások</t>
  </si>
  <si>
    <t>Ellátási díjak</t>
  </si>
  <si>
    <t>Kamatbevétel</t>
  </si>
  <si>
    <t>I/5.</t>
  </si>
  <si>
    <t>Egyéb működési bevételek</t>
  </si>
  <si>
    <t>II.</t>
  </si>
  <si>
    <t>II/1.</t>
  </si>
  <si>
    <t>OEP finanszírozás</t>
  </si>
  <si>
    <t>Közfoglalkoztatás támogatása</t>
  </si>
  <si>
    <t>Normatív támogatás átvétele gesztorönkormányzattól</t>
  </si>
  <si>
    <t>II/4.</t>
  </si>
  <si>
    <t>Működési hozzájárulás önkormányzatoktól</t>
  </si>
  <si>
    <t>III.</t>
  </si>
  <si>
    <t>III/1.</t>
  </si>
  <si>
    <t>Bevételek mindösszesen</t>
  </si>
  <si>
    <t>Pénzforgalmi bevételek összesen</t>
  </si>
  <si>
    <t>4. melléklet</t>
  </si>
  <si>
    <t>Működési célú támogatás államháztartáson belülről</t>
  </si>
  <si>
    <t>Kapott támogatás megnevezése</t>
  </si>
  <si>
    <t>Adott támogatás megnevezése</t>
  </si>
  <si>
    <t>Működési célú támogatások államháztartáson belülre</t>
  </si>
  <si>
    <t>Munkaszervezet működéséhez Vaszar Község Önkorm.</t>
  </si>
  <si>
    <t>I/4/1.</t>
  </si>
  <si>
    <t>I/4/2.</t>
  </si>
  <si>
    <t>5. melléklet</t>
  </si>
  <si>
    <t xml:space="preserve">Pápakörnyéki Önkormányzatok Feladatellátó Társulása </t>
  </si>
  <si>
    <t>Előző</t>
  </si>
  <si>
    <t>Tárgyi</t>
  </si>
  <si>
    <t>időszak</t>
  </si>
  <si>
    <t>Megnevezés</t>
  </si>
  <si>
    <t>Immateriális javak</t>
  </si>
  <si>
    <t>Ingatlanok és kapcsolódó vagyoni értékű jogok</t>
  </si>
  <si>
    <t>Gépek, berendezések, felszerelések</t>
  </si>
  <si>
    <t>Tárgyi eszközök</t>
  </si>
  <si>
    <t>Befektetett pénzügyi eszközök</t>
  </si>
  <si>
    <t>Koncesszióba, vagyonkezelésbe adott eszközök</t>
  </si>
  <si>
    <t>NEMZETI VAGYONBA TARTOZÓ BEFEKTETETT ESZKÖZÖK</t>
  </si>
  <si>
    <t>ESZKÖZÖK</t>
  </si>
  <si>
    <t>Készletek</t>
  </si>
  <si>
    <t>Értékpapírok</t>
  </si>
  <si>
    <t>NEMZETI VAGYONBA TARTOZÓ FORGÓESZKÖZÖK</t>
  </si>
  <si>
    <t>A/II/1</t>
  </si>
  <si>
    <t>A/II</t>
  </si>
  <si>
    <t>A/III</t>
  </si>
  <si>
    <t>A/IV</t>
  </si>
  <si>
    <t>B/II</t>
  </si>
  <si>
    <t>B)</t>
  </si>
  <si>
    <t>A)</t>
  </si>
  <si>
    <t>Hosszú lejáratú betétek</t>
  </si>
  <si>
    <t>Pénztárak, csekkek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</si>
  <si>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</si>
  <si>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</si>
  <si>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</si>
  <si>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</si>
  <si>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</si>
  <si>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</si>
  <si>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</si>
  <si>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KÖVETELÉSEK</t>
  </si>
  <si>
    <t>EGYÉB SAJÁTOS ESZKÖZOLDALI ELSZÁMOLÁSOK</t>
  </si>
  <si>
    <t>AKTÍV IDŐBELI ELHATÁROLÁSOK</t>
  </si>
  <si>
    <t>ESZKÖZÖK ÖSSZESEN</t>
  </si>
  <si>
    <t>Vagyoni értékű jogok</t>
  </si>
  <si>
    <t>Szellemi termékek</t>
  </si>
  <si>
    <t>Immateriális javak értékhelyesbítése</t>
  </si>
  <si>
    <t>A/I</t>
  </si>
  <si>
    <t>A/I/1</t>
  </si>
  <si>
    <t>A/I/2</t>
  </si>
  <si>
    <t>A/I/3</t>
  </si>
  <si>
    <t>A/II/2</t>
  </si>
  <si>
    <t>A/II/3</t>
  </si>
  <si>
    <t>A/II/4</t>
  </si>
  <si>
    <t>A/II/5</t>
  </si>
  <si>
    <t>Tenyészállatok</t>
  </si>
  <si>
    <t>Beruházások, felújítások</t>
  </si>
  <si>
    <t>Tárgyi eszközök értékhelyesbítése</t>
  </si>
  <si>
    <t>C)</t>
  </si>
  <si>
    <t>C/I</t>
  </si>
  <si>
    <t>C/II</t>
  </si>
  <si>
    <t>C/III</t>
  </si>
  <si>
    <t>C/IV</t>
  </si>
  <si>
    <t>C/V</t>
  </si>
  <si>
    <t>D/I</t>
  </si>
  <si>
    <t>D/II</t>
  </si>
  <si>
    <t>D/III</t>
  </si>
  <si>
    <t>D)</t>
  </si>
  <si>
    <t>E)</t>
  </si>
  <si>
    <t>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</si>
  <si>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</si>
  <si>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</si>
  <si>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</si>
  <si>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</si>
  <si>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</si>
  <si>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</si>
  <si>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</si>
  <si>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</si>
  <si>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</si>
  <si>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</si>
  <si>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</si>
  <si>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</si>
  <si>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</si>
  <si>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</si>
  <si>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</si>
  <si>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</si>
  <si>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</si>
  <si>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</si>
  <si>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</si>
  <si>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H)</t>
  </si>
  <si>
    <t>KÖTELEZETTSÉGEK</t>
  </si>
  <si>
    <t>I)</t>
  </si>
  <si>
    <t>EGYÉB SAJÁTOS FORRÁSOLDALI ELSZÁMOLÁSOK</t>
  </si>
  <si>
    <t>PASSZÍV IDŐBELI ELHATÁROLÁSOK</t>
  </si>
  <si>
    <t>FORRÁSOK ÖSSZESEN</t>
  </si>
  <si>
    <t>6. melléklet</t>
  </si>
  <si>
    <t>Összeg</t>
  </si>
  <si>
    <t>Alaptevékenység költségvetési bevételei</t>
  </si>
  <si>
    <t>I</t>
  </si>
  <si>
    <t>II</t>
  </si>
  <si>
    <t>III</t>
  </si>
  <si>
    <t>IV</t>
  </si>
  <si>
    <t>Alaptevékenység költségvetési kiadásai</t>
  </si>
  <si>
    <t>Alaptevékenység finanszírozási bevételei</t>
  </si>
  <si>
    <t>Alaptevékenység finanszírozási kiadásai</t>
  </si>
  <si>
    <t>Alaptevékenység költségvetési egyenlege (=1-2)</t>
  </si>
  <si>
    <t>Alaptevékenység finanszírozási egyenlege (=3-4)</t>
  </si>
  <si>
    <t>Alaptevékenység maradványa (I+II)</t>
  </si>
  <si>
    <t>Vállalkozási tevékenység költségvetési bevételei</t>
  </si>
  <si>
    <t>Vállakozási tevékenység költségvetési kiadásai</t>
  </si>
  <si>
    <t>Vállakozási tevékenység költségvetési egyenlege(=5-6)</t>
  </si>
  <si>
    <t>Vállakozási tevékenység finanszírozási bevételei</t>
  </si>
  <si>
    <t>Vállalkozási tevékenység finanszírozási kiadásai</t>
  </si>
  <si>
    <t>Vállakozási tevékenység finanszírozási egyenlege (7-8)</t>
  </si>
  <si>
    <t>Vállalkozási tevékenység maradványa (=+,-III+,-IV)</t>
  </si>
  <si>
    <t>Összes maradvány (A+B)</t>
  </si>
  <si>
    <t>Vállakozási tevékenységet terhelő befizetési kötelezettség (=B*0,1)</t>
  </si>
  <si>
    <t>Alaptevékenység szabad maradványa (=A-D)</t>
  </si>
  <si>
    <t xml:space="preserve">Alaptevékenység kötelezettségvállalással terhelt maradványa </t>
  </si>
  <si>
    <t>Vállakozás tevékenység felhasználható maradványa (=B-F)</t>
  </si>
  <si>
    <t>7. melléklet</t>
  </si>
  <si>
    <t>Tárgyidőszak</t>
  </si>
  <si>
    <t>V</t>
  </si>
  <si>
    <t>VI</t>
  </si>
  <si>
    <t>VII</t>
  </si>
  <si>
    <t>18A</t>
  </si>
  <si>
    <t>VIII</t>
  </si>
  <si>
    <t>21a</t>
  </si>
  <si>
    <t>IX</t>
  </si>
  <si>
    <t>X</t>
  </si>
  <si>
    <t>XI</t>
  </si>
  <si>
    <t>Közhatalmi eredményszemléletű bevételek</t>
  </si>
  <si>
    <t>Tevékenység egyéb nettó eredményszemléletű bevételei</t>
  </si>
  <si>
    <t>Saját termelésű készletek állományváltozása</t>
  </si>
  <si>
    <t>Saját előállítású eszközök aktivált értéke</t>
  </si>
  <si>
    <t>Központi működési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</si>
  <si>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</si>
  <si>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</si>
  <si>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 (=6+7+8)</t>
  </si>
  <si>
    <t>Aktivált saját teljesítmények értéke (=+-4+5)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</si>
  <si>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</si>
  <si>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</si>
  <si>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</si>
  <si>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</si>
  <si>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 (=9+10+11+12)</t>
  </si>
  <si>
    <t>Bérköltség</t>
  </si>
  <si>
    <t>Bérjárulékok</t>
  </si>
  <si>
    <t>Személyi jellegű ráfordítások</t>
  </si>
  <si>
    <t>Értékcsökkenési leírás</t>
  </si>
  <si>
    <t>Egyéb ráfordítások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</si>
  <si>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</si>
  <si>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</si>
  <si>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</si>
  <si>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ebből: árfolyamnyereség</t>
  </si>
  <si>
    <t>Pénzügyi műveletek 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</si>
  <si>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</si>
  <si>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</si>
  <si>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</t>
  </si>
  <si>
    <t>ebből: árfolyamveszteség</t>
  </si>
  <si>
    <t>Pénzügyi műveletek ráfordításai (=19+20+21)</t>
  </si>
  <si>
    <t>PÉNZÜGYI MŰVELETEK EREDMÉNYE  (=VIII-IX)</t>
  </si>
  <si>
    <t>Felhalmozási célú támogatások eredményszemléletű bevételei</t>
  </si>
  <si>
    <t>Különféle rendkívüli eredményszemléletű bevételek</t>
  </si>
  <si>
    <t>Rendkívüli eredményszemléletű bevételek (=22+23)</t>
  </si>
  <si>
    <t>Rendkívüli ráfordítások</t>
  </si>
  <si>
    <t>RENDKÍVÜLI EREDMÉNY (=X-XI)</t>
  </si>
  <si>
    <t>Személyi jellegű egyéb kifizetések</t>
  </si>
  <si>
    <t>8. melléklet</t>
  </si>
  <si>
    <t>Pápakörnyéki Önkormányzatok Feladatellátó Társulása intézményének</t>
  </si>
  <si>
    <t>Bevételi jogcím</t>
  </si>
  <si>
    <t>Kamatbevételek</t>
  </si>
  <si>
    <t>Egyéb működési bevétel</t>
  </si>
  <si>
    <t>Finanszírozási bevételek</t>
  </si>
  <si>
    <t>Előző év költségvetési maradványának igénybevétele</t>
  </si>
  <si>
    <t>III/2.</t>
  </si>
  <si>
    <t>Központi, irányítószervi támogatás</t>
  </si>
  <si>
    <t>9. melléklet</t>
  </si>
  <si>
    <t>1.</t>
  </si>
  <si>
    <t>2.</t>
  </si>
  <si>
    <t>3.</t>
  </si>
  <si>
    <t>4.</t>
  </si>
  <si>
    <t>5.</t>
  </si>
  <si>
    <t>6.</t>
  </si>
  <si>
    <t>7.</t>
  </si>
  <si>
    <t>8.</t>
  </si>
  <si>
    <t>Bevételek (+)</t>
  </si>
  <si>
    <t>Kiadások  (-)</t>
  </si>
  <si>
    <t xml:space="preserve">        Bankszámlák egyenlege</t>
  </si>
  <si>
    <t xml:space="preserve">        Pénztárak és betétkönyvek egyenlege</t>
  </si>
  <si>
    <t>B/I</t>
  </si>
  <si>
    <t>F)I</t>
  </si>
  <si>
    <t>G</t>
  </si>
  <si>
    <t>J)(K)</t>
  </si>
  <si>
    <t>K)(H)</t>
  </si>
  <si>
    <t>Önkormányzatoktól feladatonkénti működési hozzájárulás</t>
  </si>
  <si>
    <t>Működési célú átvett pénzeszközök</t>
  </si>
  <si>
    <t>IV.</t>
  </si>
  <si>
    <t>Felhalmozási bevételek</t>
  </si>
  <si>
    <t>V.</t>
  </si>
  <si>
    <t>VI.</t>
  </si>
  <si>
    <t>VI/1.</t>
  </si>
  <si>
    <t>VII.</t>
  </si>
  <si>
    <t>Pénzforgalom nélküli bevételek összesen</t>
  </si>
  <si>
    <t>Előző évi maradvány igénybevétele működési célra</t>
  </si>
  <si>
    <t>Előző évi maradvány igénybevétele felhalmozási célra</t>
  </si>
  <si>
    <t>Ellátottak pénzbeli juttattásai</t>
  </si>
  <si>
    <t>Egyéb működési célú kiadások</t>
  </si>
  <si>
    <t>V/1.</t>
  </si>
  <si>
    <t>Munkaszervezet működéséhez Vaszar Önkormányzatnak</t>
  </si>
  <si>
    <t>V/2.</t>
  </si>
  <si>
    <t>Működési kiadások összesen</t>
  </si>
  <si>
    <t>Felhalmozási kiadások</t>
  </si>
  <si>
    <t>Kisértékű tárgyi eszköz vásárlás (számítógépek)</t>
  </si>
  <si>
    <t>Finanszírozási kiadások</t>
  </si>
  <si>
    <t>V/3.</t>
  </si>
  <si>
    <t>Tartalék</t>
  </si>
  <si>
    <t>Korm. funkc.</t>
  </si>
  <si>
    <t>Létszám</t>
  </si>
  <si>
    <t>Közfoglalkoztatás</t>
  </si>
  <si>
    <t>Társulás</t>
  </si>
  <si>
    <t>Intézmény</t>
  </si>
  <si>
    <t>Mindösszesen</t>
  </si>
  <si>
    <t>Önkorm. igazgatási tev.</t>
  </si>
  <si>
    <t>Belső ellenőrzés</t>
  </si>
  <si>
    <t>Házi orvosi ügyelet</t>
  </si>
  <si>
    <t>Házi segítségnyújtás</t>
  </si>
  <si>
    <t>I. Személyi juttatások</t>
  </si>
  <si>
    <t>II. Munkaadót terhelő járulékok</t>
  </si>
  <si>
    <t>III. Dologi kiadások</t>
  </si>
  <si>
    <t>IV. Egyéb működési célú kiadások</t>
  </si>
  <si>
    <t>V. Felhalmozási kiadások</t>
  </si>
  <si>
    <t>II/.5</t>
  </si>
  <si>
    <t>9.</t>
  </si>
  <si>
    <t>Sajátos elszámolások forgalma (+)</t>
  </si>
  <si>
    <t>2016. évi teljesített bevételei jogcímenként</t>
  </si>
  <si>
    <t xml:space="preserve"> Ft-ban</t>
  </si>
  <si>
    <t>Gesztorönkormányzattól egyéb normatíva átvétele</t>
  </si>
  <si>
    <t>Gesztorönkormányzattól normatíva  átvétele 2016. évre</t>
  </si>
  <si>
    <t>Működési célú támogatások államháztartáson belülről</t>
  </si>
  <si>
    <t>II/2/a</t>
  </si>
  <si>
    <t>II/2/b</t>
  </si>
  <si>
    <t>Nyári diákmunka támogatása</t>
  </si>
  <si>
    <t>II/5.</t>
  </si>
  <si>
    <t xml:space="preserve">2016. évi teljesített kiadásai </t>
  </si>
  <si>
    <t>Előző évi normatíva visszafizetése</t>
  </si>
  <si>
    <t>V/4.</t>
  </si>
  <si>
    <t>PKÖSZ-nek támogatás</t>
  </si>
  <si>
    <t>2016. évi kapott és adott működési célú támogatásainak részletezése</t>
  </si>
  <si>
    <t>2016. évi pénzkészlet változásának levezetése</t>
  </si>
  <si>
    <t>Összeg  (Ft-ban)</t>
  </si>
  <si>
    <t>Pénzkészlet 2016. január 1-én ebből:</t>
  </si>
  <si>
    <t>Záró pénzkészlet 2016. december 31-én ebből:</t>
  </si>
  <si>
    <t>Pápakörnyéki Önkormányzatok Feladatellátó Intézménye 2016. évi teljesített kiadásai</t>
  </si>
  <si>
    <t>2016. évi teljesített bevételei és kiadásai</t>
  </si>
  <si>
    <t>Pápakörnyéki Önkormányzatok Feladatellátó Intézménye 2016. évi teljesített bevételei</t>
  </si>
  <si>
    <t>I.1.</t>
  </si>
  <si>
    <t>Közalkalmazottak törvény szerinti illetménye</t>
  </si>
  <si>
    <t>I.2.</t>
  </si>
  <si>
    <t>I.3.</t>
  </si>
  <si>
    <t>Közalkalmazottak túlóra, helyettesítési díja</t>
  </si>
  <si>
    <t>I.4.</t>
  </si>
  <si>
    <t>Közalkalmazottak béren kívüli juttatása</t>
  </si>
  <si>
    <t>I.5.</t>
  </si>
  <si>
    <t>Közalkalmazottak jubileumi jutalma</t>
  </si>
  <si>
    <t>I.6.</t>
  </si>
  <si>
    <t>Közalkalmazottak közlekedési költségtérítése</t>
  </si>
  <si>
    <t>I.7</t>
  </si>
  <si>
    <t>Közalkalmazottak egyéb személyi tuttatása</t>
  </si>
  <si>
    <t>I.8.</t>
  </si>
  <si>
    <t>Külső személyi juttatás</t>
  </si>
  <si>
    <t>II.1.</t>
  </si>
  <si>
    <t>Szociális hozzájárulási adó</t>
  </si>
  <si>
    <t>II.2.</t>
  </si>
  <si>
    <t>Egészségügyi hozzájárulás</t>
  </si>
  <si>
    <t>II.3.</t>
  </si>
  <si>
    <t>Munkaadót terhelő SZJA befizetés</t>
  </si>
  <si>
    <t>III.1.</t>
  </si>
  <si>
    <t>Készletbeszerzés</t>
  </si>
  <si>
    <t>III.2.</t>
  </si>
  <si>
    <t>Kommunkikácós szolgáltatások</t>
  </si>
  <si>
    <t>III.3.</t>
  </si>
  <si>
    <t>Közüzemi díjak</t>
  </si>
  <si>
    <t>III.4.</t>
  </si>
  <si>
    <t>Szolgáltatási kiadások</t>
  </si>
  <si>
    <t>III.5.</t>
  </si>
  <si>
    <t>Kiküldetési kiadások</t>
  </si>
  <si>
    <t>III.6.</t>
  </si>
  <si>
    <t>Működési célú előzetesen felszámított ÁFA</t>
  </si>
  <si>
    <t>III.7.</t>
  </si>
  <si>
    <t>Egyéb dologi kiadás</t>
  </si>
  <si>
    <t>Működési célú pénzeszköz átadás</t>
  </si>
  <si>
    <t>Kiadások</t>
  </si>
  <si>
    <t xml:space="preserve">Eredeti </t>
  </si>
  <si>
    <t>II.4.</t>
  </si>
  <si>
    <t>Táppénz hozzájárulás</t>
  </si>
  <si>
    <t xml:space="preserve">V. </t>
  </si>
  <si>
    <t>Felhalmozási kiadás</t>
  </si>
  <si>
    <t>V.1.</t>
  </si>
  <si>
    <t>V.2.</t>
  </si>
  <si>
    <t>Kisértékű tárgyi eszköz beszerzése</t>
  </si>
  <si>
    <t>Beruházás ÁFA-ja</t>
  </si>
  <si>
    <t>VI/2.</t>
  </si>
  <si>
    <t>VI. Tartalék</t>
  </si>
  <si>
    <t>II./2/a</t>
  </si>
  <si>
    <t>II/3/a</t>
  </si>
  <si>
    <t>II/3/b</t>
  </si>
  <si>
    <t>Egyéb normatíva átvétele gesztorönkormányzattól</t>
  </si>
  <si>
    <t>I/4/3.</t>
  </si>
  <si>
    <t>PKÖSZ-nek működési célú támogatás</t>
  </si>
  <si>
    <t>2016. évi maradványkimutatása</t>
  </si>
  <si>
    <t>2016. évi eredménykimutatása</t>
  </si>
  <si>
    <t>2016. évi teljesített kiadási kormányzati funkciónként</t>
  </si>
  <si>
    <t>Előző időszak</t>
  </si>
  <si>
    <t>Család és gyermekj. sz.</t>
  </si>
  <si>
    <t>Takácsitól működési célú támogatás (megállapodás alapján)</t>
  </si>
  <si>
    <t>2016. évi konszolidált mérlege</t>
  </si>
  <si>
    <t>II/3.</t>
  </si>
  <si>
    <t>Tevékenység nettó eredményszemléletű bevétele (=1+2+3)</t>
  </si>
  <si>
    <t>Eszközök és szolgáltatások értékesítése nettó eredményszemléletű bevételei</t>
  </si>
  <si>
    <t>MÉRLEG SZERINTI EREDMÉNY (=+,-C+,-D)</t>
  </si>
  <si>
    <t>TEVÉKENYSÉG   EREDMÉNYE (I+,-II+III-IV-V-VI-VII)</t>
  </si>
  <si>
    <t>SZOKÁSOS EREDMÉNY  (=+,-A+,-B)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</si>
</sst>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3" fontId="5" fillId="0" borderId="22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24" xfId="0" applyFont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7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3" fontId="6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6" fillId="0" borderId="17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7" fillId="0" borderId="39" xfId="0" applyFont="1" applyBorder="1" applyAlignment="1">
      <alignment horizontal="left"/>
    </xf>
    <xf numFmtId="3" fontId="6" fillId="0" borderId="40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center" wrapText="1"/>
    </xf>
    <xf numFmtId="2" fontId="6" fillId="0" borderId="44" xfId="0" applyNumberFormat="1" applyFont="1" applyBorder="1" applyAlignment="1">
      <alignment horizontal="center" wrapText="1"/>
    </xf>
    <xf numFmtId="0" fontId="7" fillId="0" borderId="38" xfId="0" applyFont="1" applyBorder="1" applyAlignment="1">
      <alignment horizontal="left"/>
    </xf>
    <xf numFmtId="3" fontId="7" fillId="0" borderId="2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 wrapText="1"/>
    </xf>
    <xf numFmtId="4" fontId="4" fillId="0" borderId="32" xfId="0" applyNumberFormat="1" applyFont="1" applyBorder="1" applyAlignment="1">
      <alignment/>
    </xf>
    <xf numFmtId="2" fontId="6" fillId="0" borderId="46" xfId="0" applyNumberFormat="1" applyFont="1" applyBorder="1" applyAlignment="1">
      <alignment horizontal="center" wrapText="1"/>
    </xf>
    <xf numFmtId="2" fontId="6" fillId="0" borderId="41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22" xfId="55" applyNumberFormat="1" applyFont="1" applyBorder="1" applyAlignment="1">
      <alignment horizontal="right"/>
    </xf>
    <xf numFmtId="3" fontId="5" fillId="0" borderId="22" xfId="40" applyNumberFormat="1" applyFont="1" applyBorder="1" applyAlignment="1">
      <alignment horizontal="right"/>
    </xf>
    <xf numFmtId="0" fontId="4" fillId="0" borderId="49" xfId="0" applyFont="1" applyBorder="1" applyAlignment="1">
      <alignment/>
    </xf>
    <xf numFmtId="3" fontId="4" fillId="0" borderId="50" xfId="40" applyNumberFormat="1" applyFont="1" applyBorder="1" applyAlignment="1">
      <alignment horizontal="right"/>
    </xf>
    <xf numFmtId="3" fontId="4" fillId="0" borderId="22" xfId="40" applyNumberFormat="1" applyFont="1" applyBorder="1" applyAlignment="1">
      <alignment horizontal="right"/>
    </xf>
    <xf numFmtId="0" fontId="5" fillId="0" borderId="51" xfId="0" applyFont="1" applyBorder="1" applyAlignment="1">
      <alignment/>
    </xf>
    <xf numFmtId="3" fontId="4" fillId="0" borderId="52" xfId="40" applyNumberFormat="1" applyFont="1" applyBorder="1" applyAlignment="1">
      <alignment horizontal="right"/>
    </xf>
    <xf numFmtId="4" fontId="4" fillId="0" borderId="32" xfId="4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4" fontId="4" fillId="0" borderId="33" xfId="4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4" fontId="4" fillId="0" borderId="59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5" fillId="0" borderId="49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4" fontId="4" fillId="0" borderId="63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3" fontId="5" fillId="0" borderId="65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5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4" fillId="0" borderId="66" xfId="0" applyNumberFormat="1" applyFont="1" applyBorder="1" applyAlignment="1">
      <alignment horizontal="right"/>
    </xf>
    <xf numFmtId="3" fontId="4" fillId="0" borderId="67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3" fontId="4" fillId="0" borderId="24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2" fontId="4" fillId="0" borderId="4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64" xfId="0" applyFont="1" applyBorder="1" applyAlignment="1">
      <alignment/>
    </xf>
    <xf numFmtId="3" fontId="5" fillId="0" borderId="60" xfId="0" applyNumberFormat="1" applyFont="1" applyBorder="1" applyAlignment="1">
      <alignment horizontal="right"/>
    </xf>
    <xf numFmtId="3" fontId="5" fillId="0" borderId="61" xfId="0" applyNumberFormat="1" applyFont="1" applyBorder="1" applyAlignment="1">
      <alignment horizontal="right"/>
    </xf>
    <xf numFmtId="2" fontId="4" fillId="0" borderId="17" xfId="0" applyNumberFormat="1" applyFont="1" applyFill="1" applyBorder="1" applyAlignment="1">
      <alignment/>
    </xf>
    <xf numFmtId="3" fontId="5" fillId="0" borderId="74" xfId="0" applyNumberFormat="1" applyFont="1" applyBorder="1" applyAlignment="1">
      <alignment horizontal="right"/>
    </xf>
    <xf numFmtId="0" fontId="4" fillId="0" borderId="42" xfId="0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4" fontId="4" fillId="0" borderId="6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65" xfId="0" applyFont="1" applyBorder="1" applyAlignment="1">
      <alignment/>
    </xf>
    <xf numFmtId="0" fontId="4" fillId="0" borderId="75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2" fontId="4" fillId="0" borderId="32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4" fillId="0" borderId="37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2" fontId="5" fillId="0" borderId="47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76" xfId="0" applyFont="1" applyBorder="1" applyAlignment="1">
      <alignment horizontal="center"/>
    </xf>
    <xf numFmtId="3" fontId="4" fillId="0" borderId="2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/>
    </xf>
    <xf numFmtId="2" fontId="4" fillId="0" borderId="39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/>
    </xf>
    <xf numFmtId="0" fontId="4" fillId="0" borderId="77" xfId="0" applyFont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2" fontId="5" fillId="0" borderId="37" xfId="0" applyNumberFormat="1" applyFont="1" applyFill="1" applyBorder="1" applyAlignment="1">
      <alignment/>
    </xf>
    <xf numFmtId="0" fontId="4" fillId="0" borderId="67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70" xfId="0" applyNumberFormat="1" applyFont="1" applyBorder="1" applyAlignment="1">
      <alignment horizontal="right"/>
    </xf>
    <xf numFmtId="2" fontId="5" fillId="0" borderId="38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 horizontal="right"/>
    </xf>
    <xf numFmtId="4" fontId="4" fillId="0" borderId="78" xfId="0" applyNumberFormat="1" applyFont="1" applyFill="1" applyBorder="1" applyAlignment="1">
      <alignment/>
    </xf>
    <xf numFmtId="3" fontId="5" fillId="0" borderId="45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2" fontId="4" fillId="0" borderId="40" xfId="0" applyNumberFormat="1" applyFont="1" applyFill="1" applyBorder="1" applyAlignment="1">
      <alignment/>
    </xf>
    <xf numFmtId="2" fontId="4" fillId="0" borderId="76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4" fillId="0" borderId="76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57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69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75" xfId="0" applyFont="1" applyBorder="1" applyAlignment="1">
      <alignment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2">
      <selection activeCell="B22" sqref="B22"/>
    </sheetView>
  </sheetViews>
  <sheetFormatPr defaultColWidth="9.140625" defaultRowHeight="12.75"/>
  <cols>
    <col min="2" max="2" width="58.28125" style="0" customWidth="1"/>
    <col min="3" max="3" width="16.140625" style="0" customWidth="1"/>
    <col min="4" max="4" width="13.57421875" style="0" customWidth="1"/>
    <col min="5" max="5" width="13.7109375" style="0" customWidth="1"/>
    <col min="6" max="6" width="16.28125" style="0" customWidth="1"/>
  </cols>
  <sheetData>
    <row r="1" spans="1:6" ht="15">
      <c r="A1" s="2"/>
      <c r="B1" s="2"/>
      <c r="C1" s="2"/>
      <c r="D1" s="2"/>
      <c r="E1" s="2"/>
      <c r="F1" s="54" t="s">
        <v>25</v>
      </c>
    </row>
    <row r="2" spans="1:6" ht="24.75" customHeight="1">
      <c r="A2" s="2"/>
      <c r="B2" s="2"/>
      <c r="C2" s="2"/>
      <c r="D2" s="2"/>
      <c r="E2" s="2"/>
      <c r="F2" s="2"/>
    </row>
    <row r="3" spans="1:6" ht="16.5" customHeight="1">
      <c r="A3" s="266" t="s">
        <v>0</v>
      </c>
      <c r="B3" s="266"/>
      <c r="C3" s="266"/>
      <c r="D3" s="266"/>
      <c r="E3" s="266"/>
      <c r="F3" s="266"/>
    </row>
    <row r="4" spans="1:6" ht="19.5" customHeight="1">
      <c r="A4" s="266" t="s">
        <v>281</v>
      </c>
      <c r="B4" s="266"/>
      <c r="C4" s="266"/>
      <c r="D4" s="266"/>
      <c r="E4" s="266"/>
      <c r="F4" s="266"/>
    </row>
    <row r="5" spans="1:6" ht="34.5" customHeight="1">
      <c r="A5" s="2"/>
      <c r="B5" s="2"/>
      <c r="C5" s="2"/>
      <c r="D5" s="2"/>
      <c r="E5" s="2"/>
      <c r="F5" s="2"/>
    </row>
    <row r="6" spans="1:6" ht="21.75" customHeight="1" thickBot="1">
      <c r="A6" s="267" t="s">
        <v>282</v>
      </c>
      <c r="B6" s="267"/>
      <c r="C6" s="267"/>
      <c r="D6" s="267"/>
      <c r="E6" s="267"/>
      <c r="F6" s="267"/>
    </row>
    <row r="7" spans="1:6" ht="15.75" customHeight="1">
      <c r="A7" s="126" t="s">
        <v>26</v>
      </c>
      <c r="B7" s="127"/>
      <c r="C7" s="13" t="s">
        <v>2</v>
      </c>
      <c r="D7" s="13" t="s">
        <v>4</v>
      </c>
      <c r="E7" s="13" t="s">
        <v>5</v>
      </c>
      <c r="F7" s="43" t="s">
        <v>5</v>
      </c>
    </row>
    <row r="8" spans="1:6" ht="15">
      <c r="A8" s="128"/>
      <c r="B8" s="129"/>
      <c r="C8" s="17" t="s">
        <v>3</v>
      </c>
      <c r="D8" s="17" t="s">
        <v>3</v>
      </c>
      <c r="E8" s="17"/>
      <c r="F8" s="57" t="s">
        <v>6</v>
      </c>
    </row>
    <row r="9" spans="1:6" ht="27" customHeight="1">
      <c r="A9" s="19" t="s">
        <v>7</v>
      </c>
      <c r="B9" s="133" t="s">
        <v>28</v>
      </c>
      <c r="C9" s="110">
        <f>C10+C11+C12+C13+C14</f>
        <v>12879000</v>
      </c>
      <c r="D9" s="110">
        <f>D10+D11+D12+D13+D14</f>
        <v>12280000</v>
      </c>
      <c r="E9" s="110">
        <f>E10+E11+E12+E13+E14</f>
        <v>12270484</v>
      </c>
      <c r="F9" s="117">
        <f>E9/D9*100</f>
        <v>99.92250814332247</v>
      </c>
    </row>
    <row r="10" spans="1:6" ht="15">
      <c r="A10" s="36" t="s">
        <v>8</v>
      </c>
      <c r="B10" s="125" t="s">
        <v>29</v>
      </c>
      <c r="C10" s="111">
        <v>86000</v>
      </c>
      <c r="D10" s="111">
        <v>20000</v>
      </c>
      <c r="E10" s="111">
        <v>13100</v>
      </c>
      <c r="F10" s="117">
        <f aca="true" t="shared" si="0" ref="F10:F19">E10/D10*100</f>
        <v>65.5</v>
      </c>
    </row>
    <row r="11" spans="1:6" ht="15">
      <c r="A11" s="36" t="s">
        <v>9</v>
      </c>
      <c r="B11" s="125" t="s">
        <v>30</v>
      </c>
      <c r="C11" s="111">
        <v>671000</v>
      </c>
      <c r="D11" s="111">
        <v>728000</v>
      </c>
      <c r="E11" s="111">
        <v>727350</v>
      </c>
      <c r="F11" s="117">
        <f t="shared" si="0"/>
        <v>99.91071428571429</v>
      </c>
    </row>
    <row r="12" spans="1:6" ht="15">
      <c r="A12" s="36" t="s">
        <v>10</v>
      </c>
      <c r="B12" s="125" t="s">
        <v>31</v>
      </c>
      <c r="C12" s="111">
        <v>12000000</v>
      </c>
      <c r="D12" s="111">
        <v>11410000</v>
      </c>
      <c r="E12" s="111">
        <v>11409754</v>
      </c>
      <c r="F12" s="117">
        <f t="shared" si="0"/>
        <v>99.99784399649431</v>
      </c>
    </row>
    <row r="13" spans="1:6" ht="14.25" customHeight="1">
      <c r="A13" s="36" t="s">
        <v>11</v>
      </c>
      <c r="B13" s="125" t="s">
        <v>32</v>
      </c>
      <c r="C13" s="111">
        <v>22000</v>
      </c>
      <c r="D13" s="111">
        <v>29000</v>
      </c>
      <c r="E13" s="111">
        <v>28070</v>
      </c>
      <c r="F13" s="117">
        <f t="shared" si="0"/>
        <v>96.79310344827586</v>
      </c>
    </row>
    <row r="14" spans="1:6" ht="15">
      <c r="A14" s="36" t="s">
        <v>33</v>
      </c>
      <c r="B14" s="125" t="s">
        <v>34</v>
      </c>
      <c r="C14" s="111">
        <v>100000</v>
      </c>
      <c r="D14" s="111">
        <v>93000</v>
      </c>
      <c r="E14" s="111">
        <v>92210</v>
      </c>
      <c r="F14" s="117">
        <f t="shared" si="0"/>
        <v>99.1505376344086</v>
      </c>
    </row>
    <row r="15" spans="1:6" ht="27" customHeight="1">
      <c r="A15" s="112" t="s">
        <v>35</v>
      </c>
      <c r="B15" s="131" t="s">
        <v>285</v>
      </c>
      <c r="C15" s="113">
        <f>C16+C17+C19+C20+C21</f>
        <v>127163000</v>
      </c>
      <c r="D15" s="113">
        <f>D16+D17+D18+D19+D20+D21+D22</f>
        <v>132604000</v>
      </c>
      <c r="E15" s="113">
        <f>E16+E17+E18+E19+E20+E21+E22</f>
        <v>132601616</v>
      </c>
      <c r="F15" s="117">
        <f t="shared" si="0"/>
        <v>99.99820216584719</v>
      </c>
    </row>
    <row r="16" spans="1:6" ht="15">
      <c r="A16" s="36" t="s">
        <v>36</v>
      </c>
      <c r="B16" s="125" t="s">
        <v>37</v>
      </c>
      <c r="C16" s="111">
        <v>38175000</v>
      </c>
      <c r="D16" s="111">
        <v>37857000</v>
      </c>
      <c r="E16" s="111">
        <v>37856100</v>
      </c>
      <c r="F16" s="117">
        <f t="shared" si="0"/>
        <v>99.99762263253824</v>
      </c>
    </row>
    <row r="17" spans="1:6" ht="18" customHeight="1">
      <c r="A17" s="36" t="s">
        <v>286</v>
      </c>
      <c r="B17" s="125" t="s">
        <v>38</v>
      </c>
      <c r="C17" s="111">
        <v>4175000</v>
      </c>
      <c r="D17" s="111">
        <v>4014000</v>
      </c>
      <c r="E17" s="111">
        <v>4013793</v>
      </c>
      <c r="F17" s="117">
        <f t="shared" si="0"/>
        <v>99.99484304932736</v>
      </c>
    </row>
    <row r="18" spans="1:6" ht="19.5" customHeight="1">
      <c r="A18" s="36" t="s">
        <v>287</v>
      </c>
      <c r="B18" s="125" t="s">
        <v>288</v>
      </c>
      <c r="C18" s="111"/>
      <c r="D18" s="111">
        <v>635000</v>
      </c>
      <c r="E18" s="111">
        <v>634368</v>
      </c>
      <c r="F18" s="117">
        <f t="shared" si="0"/>
        <v>99.90047244094488</v>
      </c>
    </row>
    <row r="19" spans="1:6" ht="18.75" customHeight="1">
      <c r="A19" s="36" t="s">
        <v>351</v>
      </c>
      <c r="B19" s="125" t="s">
        <v>284</v>
      </c>
      <c r="C19" s="111">
        <v>70708000</v>
      </c>
      <c r="D19" s="111">
        <v>76079000</v>
      </c>
      <c r="E19" s="111">
        <v>76078999</v>
      </c>
      <c r="F19" s="117">
        <f t="shared" si="0"/>
        <v>99.99999868557683</v>
      </c>
    </row>
    <row r="20" spans="1:6" ht="17.25" customHeight="1">
      <c r="A20" s="36" t="s">
        <v>352</v>
      </c>
      <c r="B20" s="125" t="s">
        <v>283</v>
      </c>
      <c r="C20" s="111">
        <v>261000</v>
      </c>
      <c r="D20" s="111"/>
      <c r="E20" s="111"/>
      <c r="F20" s="117"/>
    </row>
    <row r="21" spans="1:6" ht="20.25" customHeight="1">
      <c r="A21" s="36" t="s">
        <v>40</v>
      </c>
      <c r="B21" s="125" t="s">
        <v>241</v>
      </c>
      <c r="C21" s="111">
        <v>13844000</v>
      </c>
      <c r="D21" s="111">
        <v>13826000</v>
      </c>
      <c r="E21" s="111">
        <v>13825785</v>
      </c>
      <c r="F21" s="117">
        <f>E21/D21*100</f>
        <v>99.99844495877332</v>
      </c>
    </row>
    <row r="22" spans="1:11" ht="15">
      <c r="A22" s="36" t="s">
        <v>289</v>
      </c>
      <c r="B22" s="125" t="s">
        <v>361</v>
      </c>
      <c r="C22" s="111"/>
      <c r="D22" s="111">
        <v>193000</v>
      </c>
      <c r="E22" s="111">
        <v>192571</v>
      </c>
      <c r="F22" s="117">
        <f>E22/D22*100</f>
        <v>99.77772020725388</v>
      </c>
      <c r="K22" s="157"/>
    </row>
    <row r="23" spans="1:6" ht="27" customHeight="1">
      <c r="A23" s="35" t="s">
        <v>42</v>
      </c>
      <c r="B23" s="131" t="s">
        <v>242</v>
      </c>
      <c r="C23" s="114"/>
      <c r="D23" s="114"/>
      <c r="E23" s="114"/>
      <c r="F23" s="117"/>
    </row>
    <row r="24" spans="1:6" ht="27" customHeight="1">
      <c r="A24" s="35" t="s">
        <v>243</v>
      </c>
      <c r="B24" s="133" t="s">
        <v>244</v>
      </c>
      <c r="C24" s="114"/>
      <c r="D24" s="114"/>
      <c r="E24" s="114"/>
      <c r="F24" s="117"/>
    </row>
    <row r="25" spans="1:6" ht="25.5" customHeight="1">
      <c r="A25" s="35" t="s">
        <v>245</v>
      </c>
      <c r="B25" s="124" t="s">
        <v>219</v>
      </c>
      <c r="C25" s="114"/>
      <c r="D25" s="114"/>
      <c r="E25" s="114"/>
      <c r="F25" s="117"/>
    </row>
    <row r="26" spans="1:6" ht="27" customHeight="1">
      <c r="A26" s="35"/>
      <c r="B26" s="124" t="s">
        <v>45</v>
      </c>
      <c r="C26" s="114">
        <f>C9+C15</f>
        <v>140042000</v>
      </c>
      <c r="D26" s="114">
        <f>D9+D15</f>
        <v>144884000</v>
      </c>
      <c r="E26" s="114">
        <f>E9+E15</f>
        <v>144872100</v>
      </c>
      <c r="F26" s="117">
        <f>E26/D26*100</f>
        <v>99.99178653267442</v>
      </c>
    </row>
    <row r="27" spans="1:6" ht="27.75" customHeight="1">
      <c r="A27" s="35" t="s">
        <v>246</v>
      </c>
      <c r="B27" s="124" t="s">
        <v>249</v>
      </c>
      <c r="C27" s="114">
        <f>C28+C29</f>
        <v>11112000</v>
      </c>
      <c r="D27" s="114">
        <f>D28+D29</f>
        <v>12056000</v>
      </c>
      <c r="E27" s="114">
        <f>E28+E29</f>
        <v>12055976</v>
      </c>
      <c r="F27" s="117">
        <f>E27/D27*100</f>
        <v>99.99980092899801</v>
      </c>
    </row>
    <row r="28" spans="1:6" ht="15.75" customHeight="1">
      <c r="A28" s="36" t="s">
        <v>247</v>
      </c>
      <c r="B28" s="125" t="s">
        <v>250</v>
      </c>
      <c r="C28" s="111">
        <v>11112000</v>
      </c>
      <c r="D28" s="111">
        <v>12056000</v>
      </c>
      <c r="E28" s="111">
        <v>12055976</v>
      </c>
      <c r="F28" s="117">
        <f>E28/D28*100</f>
        <v>99.99980092899801</v>
      </c>
    </row>
    <row r="29" spans="1:6" ht="17.25" customHeight="1">
      <c r="A29" s="36" t="s">
        <v>348</v>
      </c>
      <c r="B29" s="125" t="s">
        <v>251</v>
      </c>
      <c r="C29" s="111"/>
      <c r="D29" s="111"/>
      <c r="E29" s="111"/>
      <c r="F29" s="117"/>
    </row>
    <row r="30" spans="1:6" ht="26.25" customHeight="1" thickBot="1">
      <c r="A30" s="115"/>
      <c r="B30" s="130" t="s">
        <v>44</v>
      </c>
      <c r="C30" s="116">
        <f>C26+C27</f>
        <v>151154000</v>
      </c>
      <c r="D30" s="116">
        <f>D26+D27</f>
        <v>156940000</v>
      </c>
      <c r="E30" s="116">
        <f>E26+E27</f>
        <v>156928076</v>
      </c>
      <c r="F30" s="122">
        <f>E30/D30*100</f>
        <v>99.99240219192048</v>
      </c>
    </row>
  </sheetData>
  <sheetProtection/>
  <mergeCells count="3">
    <mergeCell ref="A3:F3"/>
    <mergeCell ref="A4:F4"/>
    <mergeCell ref="A6:F6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66.7109375" style="0" customWidth="1"/>
    <col min="3" max="3" width="14.8515625" style="0" customWidth="1"/>
    <col min="4" max="4" width="14.57421875" style="0" customWidth="1"/>
    <col min="5" max="5" width="13.8515625" style="0" customWidth="1"/>
    <col min="6" max="6" width="12.8515625" style="0" customWidth="1"/>
  </cols>
  <sheetData>
    <row r="1" ht="15">
      <c r="F1" s="54" t="s">
        <v>12</v>
      </c>
    </row>
    <row r="3" spans="1:6" ht="15">
      <c r="A3" s="41"/>
      <c r="B3" s="41"/>
      <c r="C3" s="41"/>
      <c r="D3" s="41"/>
      <c r="E3" s="41"/>
      <c r="F3" s="41"/>
    </row>
    <row r="4" spans="1:6" ht="15">
      <c r="A4" s="266" t="s">
        <v>0</v>
      </c>
      <c r="B4" s="266"/>
      <c r="C4" s="266"/>
      <c r="D4" s="266"/>
      <c r="E4" s="266"/>
      <c r="F4" s="266"/>
    </row>
    <row r="5" spans="1:6" ht="15">
      <c r="A5" s="266" t="s">
        <v>290</v>
      </c>
      <c r="B5" s="266"/>
      <c r="C5" s="266"/>
      <c r="D5" s="266"/>
      <c r="E5" s="266"/>
      <c r="F5" s="266"/>
    </row>
    <row r="6" spans="1:6" ht="15.75" thickBot="1">
      <c r="A6" s="267" t="s">
        <v>282</v>
      </c>
      <c r="B6" s="267"/>
      <c r="C6" s="267"/>
      <c r="D6" s="267"/>
      <c r="E6" s="267"/>
      <c r="F6" s="267"/>
    </row>
    <row r="7" spans="1:6" ht="15">
      <c r="A7" s="10" t="s">
        <v>1</v>
      </c>
      <c r="B7" s="136" t="s">
        <v>13</v>
      </c>
      <c r="C7" s="13" t="s">
        <v>2</v>
      </c>
      <c r="D7" s="13" t="s">
        <v>4</v>
      </c>
      <c r="E7" s="13" t="s">
        <v>5</v>
      </c>
      <c r="F7" s="14" t="s">
        <v>5</v>
      </c>
    </row>
    <row r="8" spans="1:6" ht="21" customHeight="1">
      <c r="A8" s="15"/>
      <c r="B8" s="134"/>
      <c r="C8" s="17" t="s">
        <v>3</v>
      </c>
      <c r="D8" s="17" t="s">
        <v>3</v>
      </c>
      <c r="E8" s="17"/>
      <c r="F8" s="18" t="s">
        <v>6</v>
      </c>
    </row>
    <row r="9" spans="1:6" ht="24.75" customHeight="1">
      <c r="A9" s="19"/>
      <c r="B9" s="71" t="s">
        <v>17</v>
      </c>
      <c r="C9" s="20">
        <v>56</v>
      </c>
      <c r="D9" s="21">
        <v>56</v>
      </c>
      <c r="E9" s="21">
        <v>56</v>
      </c>
      <c r="F9" s="118">
        <v>100</v>
      </c>
    </row>
    <row r="10" spans="1:6" ht="24.75" customHeight="1">
      <c r="A10" s="22" t="s">
        <v>7</v>
      </c>
      <c r="B10" s="132" t="s">
        <v>14</v>
      </c>
      <c r="C10" s="23">
        <v>83174000</v>
      </c>
      <c r="D10" s="24">
        <v>89442000</v>
      </c>
      <c r="E10" s="24">
        <v>89426587</v>
      </c>
      <c r="F10" s="119">
        <f>E10/D10*100</f>
        <v>99.98276760358668</v>
      </c>
    </row>
    <row r="11" spans="1:6" ht="24.75" customHeight="1">
      <c r="A11" s="22" t="s">
        <v>35</v>
      </c>
      <c r="B11" s="132" t="s">
        <v>15</v>
      </c>
      <c r="C11" s="23">
        <v>21770000</v>
      </c>
      <c r="D11" s="24">
        <v>23641000</v>
      </c>
      <c r="E11" s="24">
        <v>23599139</v>
      </c>
      <c r="F11" s="119">
        <f>E11/D11*100</f>
        <v>99.82293050209383</v>
      </c>
    </row>
    <row r="12" spans="1:6" ht="24.75" customHeight="1">
      <c r="A12" s="22" t="s">
        <v>42</v>
      </c>
      <c r="B12" s="132" t="s">
        <v>16</v>
      </c>
      <c r="C12" s="23">
        <v>37736000</v>
      </c>
      <c r="D12" s="24">
        <v>35868000</v>
      </c>
      <c r="E12" s="24">
        <v>33939507</v>
      </c>
      <c r="F12" s="119">
        <f>E12/D12*100</f>
        <v>94.62336065573771</v>
      </c>
    </row>
    <row r="13" spans="1:6" ht="24.75" customHeight="1">
      <c r="A13" s="19" t="s">
        <v>243</v>
      </c>
      <c r="B13" s="124" t="s">
        <v>252</v>
      </c>
      <c r="C13" s="25"/>
      <c r="D13" s="25"/>
      <c r="E13" s="25"/>
      <c r="F13" s="119"/>
    </row>
    <row r="14" spans="1:6" ht="24.75" customHeight="1">
      <c r="A14" s="19" t="s">
        <v>245</v>
      </c>
      <c r="B14" s="124" t="s">
        <v>253</v>
      </c>
      <c r="C14" s="25">
        <f>C15+C16+C17+C18</f>
        <v>8474000</v>
      </c>
      <c r="D14" s="25">
        <f>D15+D16+D17+D18</f>
        <v>7912000</v>
      </c>
      <c r="E14" s="25">
        <f>E15+E16+E17+E18</f>
        <v>7021461</v>
      </c>
      <c r="F14" s="119">
        <f aca="true" t="shared" si="0" ref="F14:F21">E14/D14*100</f>
        <v>88.7444514661274</v>
      </c>
    </row>
    <row r="15" spans="1:6" ht="15">
      <c r="A15" s="26" t="s">
        <v>254</v>
      </c>
      <c r="B15" s="125" t="s">
        <v>255</v>
      </c>
      <c r="C15" s="27">
        <v>6777000</v>
      </c>
      <c r="D15" s="27">
        <v>6810000</v>
      </c>
      <c r="E15" s="27">
        <v>6810672</v>
      </c>
      <c r="F15" s="119">
        <f t="shared" si="0"/>
        <v>100.00986784140969</v>
      </c>
    </row>
    <row r="16" spans="1:6" ht="15">
      <c r="A16" s="26" t="s">
        <v>256</v>
      </c>
      <c r="B16" s="125" t="s">
        <v>291</v>
      </c>
      <c r="C16" s="27">
        <v>1697000</v>
      </c>
      <c r="D16" s="27">
        <v>189000</v>
      </c>
      <c r="E16" s="27">
        <v>188500</v>
      </c>
      <c r="F16" s="119">
        <f t="shared" si="0"/>
        <v>99.73544973544973</v>
      </c>
    </row>
    <row r="17" spans="1:6" ht="15">
      <c r="A17" s="26" t="s">
        <v>261</v>
      </c>
      <c r="B17" s="125" t="s">
        <v>293</v>
      </c>
      <c r="C17" s="27"/>
      <c r="D17" s="27">
        <v>23000</v>
      </c>
      <c r="E17" s="27">
        <v>22289</v>
      </c>
      <c r="F17" s="119">
        <f t="shared" si="0"/>
        <v>96.90869565217392</v>
      </c>
    </row>
    <row r="18" spans="1:6" ht="15">
      <c r="A18" s="26" t="s">
        <v>292</v>
      </c>
      <c r="B18" s="125" t="s">
        <v>262</v>
      </c>
      <c r="C18" s="27"/>
      <c r="D18" s="27">
        <v>890000</v>
      </c>
      <c r="E18" s="27"/>
      <c r="F18" s="119">
        <f t="shared" si="0"/>
        <v>0</v>
      </c>
    </row>
    <row r="19" spans="1:6" ht="24.75" customHeight="1">
      <c r="A19" s="26"/>
      <c r="B19" s="133" t="s">
        <v>257</v>
      </c>
      <c r="C19" s="24">
        <f>C10+C11+C12+C14</f>
        <v>151154000</v>
      </c>
      <c r="D19" s="24">
        <f>D10+D11+D12+D14</f>
        <v>156863000</v>
      </c>
      <c r="E19" s="24">
        <f>E10+E11+E12+E14</f>
        <v>153986694</v>
      </c>
      <c r="F19" s="119">
        <f t="shared" si="0"/>
        <v>98.1663579046684</v>
      </c>
    </row>
    <row r="20" spans="1:6" ht="24.75" customHeight="1">
      <c r="A20" s="28" t="s">
        <v>246</v>
      </c>
      <c r="B20" s="133" t="s">
        <v>258</v>
      </c>
      <c r="C20" s="24"/>
      <c r="D20" s="24">
        <f>D21</f>
        <v>77000</v>
      </c>
      <c r="E20" s="24">
        <f>E21</f>
        <v>75980</v>
      </c>
      <c r="F20" s="119">
        <f t="shared" si="0"/>
        <v>98.67532467532467</v>
      </c>
    </row>
    <row r="21" spans="1:6" ht="15">
      <c r="A21" s="26" t="s">
        <v>247</v>
      </c>
      <c r="B21" s="125" t="s">
        <v>259</v>
      </c>
      <c r="C21" s="24"/>
      <c r="D21" s="27">
        <v>77000</v>
      </c>
      <c r="E21" s="27">
        <v>75980</v>
      </c>
      <c r="F21" s="119">
        <f t="shared" si="0"/>
        <v>98.67532467532467</v>
      </c>
    </row>
    <row r="22" spans="1:6" ht="24.75" customHeight="1">
      <c r="A22" s="28" t="s">
        <v>248</v>
      </c>
      <c r="B22" s="133" t="s">
        <v>260</v>
      </c>
      <c r="C22" s="24"/>
      <c r="D22" s="24"/>
      <c r="E22" s="24"/>
      <c r="F22" s="119"/>
    </row>
    <row r="23" spans="1:6" ht="25.5" customHeight="1" thickBot="1">
      <c r="A23" s="29"/>
      <c r="B23" s="135" t="s">
        <v>18</v>
      </c>
      <c r="C23" s="30">
        <f>C10+C11+C12+C14</f>
        <v>151154000</v>
      </c>
      <c r="D23" s="30">
        <f>D10+D11+D12+D14+D21</f>
        <v>156940000</v>
      </c>
      <c r="E23" s="30">
        <f>E19+E20</f>
        <v>154062674</v>
      </c>
      <c r="F23" s="120">
        <f>E23/D23*100</f>
        <v>98.16660762074679</v>
      </c>
    </row>
  </sheetData>
  <sheetProtection/>
  <mergeCells count="3"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AA5" sqref="AA5:AD5"/>
    </sheetView>
  </sheetViews>
  <sheetFormatPr defaultColWidth="9.140625" defaultRowHeight="12.75"/>
  <cols>
    <col min="1" max="1" width="24.7109375" style="0" customWidth="1"/>
    <col min="2" max="2" width="8.8515625" style="0" customWidth="1"/>
    <col min="3" max="3" width="12.140625" style="0" customWidth="1"/>
    <col min="4" max="4" width="13.28125" style="0" customWidth="1"/>
    <col min="5" max="5" width="12.140625" style="0" customWidth="1"/>
    <col min="6" max="6" width="9.57421875" style="0" bestFit="1" customWidth="1"/>
    <col min="7" max="7" width="12.7109375" style="0" customWidth="1"/>
    <col min="8" max="8" width="12.00390625" style="0" customWidth="1"/>
    <col min="9" max="9" width="12.140625" style="0" customWidth="1"/>
    <col min="10" max="10" width="9.57421875" style="0" bestFit="1" customWidth="1"/>
    <col min="11" max="11" width="12.57421875" style="0" customWidth="1"/>
    <col min="12" max="12" width="12.8515625" style="0" customWidth="1"/>
    <col min="13" max="13" width="12.28125" style="0" customWidth="1"/>
    <col min="14" max="14" width="9.57421875" style="0" bestFit="1" customWidth="1"/>
    <col min="15" max="17" width="10.140625" style="0" bestFit="1" customWidth="1"/>
    <col min="18" max="18" width="8.28125" style="0" customWidth="1"/>
    <col min="19" max="21" width="9.57421875" style="0" bestFit="1" customWidth="1"/>
    <col min="22" max="22" width="11.28125" style="0" customWidth="1"/>
    <col min="23" max="25" width="9.57421875" style="0" bestFit="1" customWidth="1"/>
    <col min="27" max="29" width="12.140625" style="0" bestFit="1" customWidth="1"/>
    <col min="30" max="30" width="9.421875" style="0" bestFit="1" customWidth="1"/>
  </cols>
  <sheetData>
    <row r="1" spans="1:30" ht="15">
      <c r="A1" s="267" t="s">
        <v>19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ht="15">
      <c r="A2" s="266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</row>
    <row r="3" spans="1:30" ht="15">
      <c r="A3" s="266" t="s">
        <v>358</v>
      </c>
      <c r="B3" s="266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</row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75" t="s">
        <v>282</v>
      </c>
      <c r="AB5" s="275"/>
      <c r="AC5" s="275"/>
      <c r="AD5" s="275"/>
    </row>
    <row r="6" spans="1:30" ht="19.5" customHeight="1">
      <c r="A6" s="176" t="s">
        <v>263</v>
      </c>
      <c r="B6" s="11" t="s">
        <v>264</v>
      </c>
      <c r="C6" s="269" t="s">
        <v>273</v>
      </c>
      <c r="D6" s="268"/>
      <c r="E6" s="268"/>
      <c r="F6" s="270"/>
      <c r="G6" s="268" t="s">
        <v>274</v>
      </c>
      <c r="H6" s="268"/>
      <c r="I6" s="268"/>
      <c r="J6" s="268"/>
      <c r="K6" s="269" t="s">
        <v>275</v>
      </c>
      <c r="L6" s="268"/>
      <c r="M6" s="268"/>
      <c r="N6" s="270"/>
      <c r="O6" s="268" t="s">
        <v>276</v>
      </c>
      <c r="P6" s="268"/>
      <c r="Q6" s="268"/>
      <c r="R6" s="268"/>
      <c r="S6" s="271" t="s">
        <v>277</v>
      </c>
      <c r="T6" s="272"/>
      <c r="U6" s="272"/>
      <c r="V6" s="273"/>
      <c r="W6" s="272" t="s">
        <v>349</v>
      </c>
      <c r="X6" s="272"/>
      <c r="Y6" s="272"/>
      <c r="Z6" s="273"/>
      <c r="AA6" s="268" t="s">
        <v>22</v>
      </c>
      <c r="AB6" s="268"/>
      <c r="AC6" s="268"/>
      <c r="AD6" s="270"/>
    </row>
    <row r="7" spans="1:30" ht="24" customHeight="1" thickBot="1">
      <c r="A7" s="178" t="s">
        <v>27</v>
      </c>
      <c r="B7" s="179"/>
      <c r="C7" s="147" t="s">
        <v>20</v>
      </c>
      <c r="D7" s="180" t="s">
        <v>23</v>
      </c>
      <c r="E7" s="180" t="s">
        <v>5</v>
      </c>
      <c r="F7" s="181" t="s">
        <v>21</v>
      </c>
      <c r="G7" s="182" t="s">
        <v>20</v>
      </c>
      <c r="H7" s="183" t="s">
        <v>23</v>
      </c>
      <c r="I7" s="183" t="s">
        <v>5</v>
      </c>
      <c r="J7" s="184" t="s">
        <v>21</v>
      </c>
      <c r="K7" s="185" t="s">
        <v>20</v>
      </c>
      <c r="L7" s="183" t="s">
        <v>23</v>
      </c>
      <c r="M7" s="186" t="s">
        <v>5</v>
      </c>
      <c r="N7" s="187" t="s">
        <v>21</v>
      </c>
      <c r="O7" s="182" t="s">
        <v>20</v>
      </c>
      <c r="P7" s="183" t="s">
        <v>23</v>
      </c>
      <c r="Q7" s="186" t="s">
        <v>5</v>
      </c>
      <c r="R7" s="188" t="s">
        <v>21</v>
      </c>
      <c r="S7" s="189" t="s">
        <v>20</v>
      </c>
      <c r="T7" s="190" t="s">
        <v>23</v>
      </c>
      <c r="U7" s="190" t="s">
        <v>5</v>
      </c>
      <c r="V7" s="181" t="s">
        <v>21</v>
      </c>
      <c r="W7" s="191" t="s">
        <v>20</v>
      </c>
      <c r="X7" s="190" t="s">
        <v>23</v>
      </c>
      <c r="Y7" s="190" t="s">
        <v>5</v>
      </c>
      <c r="Z7" s="181" t="s">
        <v>21</v>
      </c>
      <c r="AA7" s="192" t="s">
        <v>20</v>
      </c>
      <c r="AB7" s="183" t="s">
        <v>23</v>
      </c>
      <c r="AC7" s="183" t="s">
        <v>5</v>
      </c>
      <c r="AD7" s="193" t="s">
        <v>21</v>
      </c>
    </row>
    <row r="8" spans="1:30" ht="24" customHeight="1" thickBot="1">
      <c r="A8" s="194" t="s">
        <v>266</v>
      </c>
      <c r="B8" s="195"/>
      <c r="C8" s="196">
        <f>C9+C10+C11</f>
        <v>150000</v>
      </c>
      <c r="D8" s="196">
        <f>D9+D10+D11</f>
        <v>24000</v>
      </c>
      <c r="E8" s="197">
        <f>E9+E10+E11</f>
        <v>24000</v>
      </c>
      <c r="F8" s="198">
        <f>E8/D8*100</f>
        <v>100</v>
      </c>
      <c r="G8" s="199">
        <f>G9+G10+G11</f>
        <v>41000</v>
      </c>
      <c r="H8" s="199">
        <f>H9+H10+H11</f>
        <v>6000</v>
      </c>
      <c r="I8" s="200">
        <f>I9+I10+I11</f>
        <v>5832</v>
      </c>
      <c r="J8" s="201">
        <f>I8/H8*100</f>
        <v>97.2</v>
      </c>
      <c r="K8" s="202">
        <f>K9+K10+K11</f>
        <v>3229000</v>
      </c>
      <c r="L8" s="202">
        <f>L9+L10+L11</f>
        <v>2970000</v>
      </c>
      <c r="M8" s="203">
        <f>M9+M10+M11</f>
        <v>2965682</v>
      </c>
      <c r="N8" s="204">
        <f>M8/L8*100</f>
        <v>99.85461279461279</v>
      </c>
      <c r="O8" s="199">
        <f>O9+O10+O11</f>
        <v>6777000</v>
      </c>
      <c r="P8" s="202">
        <f>P9+P10+P11</f>
        <v>7022000</v>
      </c>
      <c r="Q8" s="203">
        <f>Q9+Q10+Q11</f>
        <v>7021461</v>
      </c>
      <c r="R8" s="205">
        <f>Q8/P8*100</f>
        <v>99.99232412418114</v>
      </c>
      <c r="S8" s="206">
        <f>S9+S10+S11</f>
        <v>0</v>
      </c>
      <c r="T8" s="206">
        <f>T9+T10+T11</f>
        <v>0</v>
      </c>
      <c r="U8" s="206">
        <f>U9+U10+U11</f>
        <v>0</v>
      </c>
      <c r="V8" s="207"/>
      <c r="W8" s="208">
        <f>W9+W10+W11</f>
        <v>0</v>
      </c>
      <c r="X8" s="206">
        <v>890000</v>
      </c>
      <c r="Y8" s="206">
        <f>Y9+Y10+Y11</f>
        <v>0</v>
      </c>
      <c r="Z8" s="209"/>
      <c r="AA8" s="208">
        <f>C8+G8+K8+O8+S8+W8</f>
        <v>10197000</v>
      </c>
      <c r="AB8" s="264">
        <f>D8+H8+L8+P8+T8+X8</f>
        <v>10912000</v>
      </c>
      <c r="AC8" s="210">
        <f>E8+I8+M8+Q8+U8+Y8</f>
        <v>10016975</v>
      </c>
      <c r="AD8" s="211">
        <f>AC8/AB8*100</f>
        <v>91.79779142228739</v>
      </c>
    </row>
    <row r="9" spans="1:30" ht="15.75" customHeight="1" thickBot="1">
      <c r="A9" s="212" t="s">
        <v>269</v>
      </c>
      <c r="B9" s="177"/>
      <c r="C9" s="213"/>
      <c r="D9" s="214"/>
      <c r="E9" s="214"/>
      <c r="F9" s="215"/>
      <c r="G9" s="216"/>
      <c r="H9" s="214"/>
      <c r="I9" s="214"/>
      <c r="J9" s="217"/>
      <c r="K9" s="213">
        <v>1051000</v>
      </c>
      <c r="L9" s="214">
        <v>804000</v>
      </c>
      <c r="M9" s="214">
        <v>802172</v>
      </c>
      <c r="N9" s="218">
        <f aca="true" t="shared" si="0" ref="N9:N17">M9/L9*100</f>
        <v>99.77263681592041</v>
      </c>
      <c r="O9" s="216">
        <v>6777000</v>
      </c>
      <c r="P9" s="214">
        <v>7022000</v>
      </c>
      <c r="Q9" s="214">
        <v>7021461</v>
      </c>
      <c r="R9" s="219">
        <f>Q9/P9*100</f>
        <v>99.99232412418114</v>
      </c>
      <c r="S9" s="220"/>
      <c r="T9" s="221"/>
      <c r="U9" s="221"/>
      <c r="V9" s="222"/>
      <c r="W9" s="223"/>
      <c r="X9" s="221">
        <v>890000</v>
      </c>
      <c r="Y9" s="221"/>
      <c r="Z9" s="224"/>
      <c r="AA9" s="208">
        <f aca="true" t="shared" si="1" ref="AA9:AA17">C9+G9+K9+O9+S9+W9</f>
        <v>7828000</v>
      </c>
      <c r="AB9" s="264">
        <f aca="true" t="shared" si="2" ref="AB9:AB17">D9+H9+L9+P9+T9+X9</f>
        <v>8716000</v>
      </c>
      <c r="AC9" s="210">
        <f aca="true" t="shared" si="3" ref="AC9:AC17">E9+I9+M9+Q9+U9+Y9</f>
        <v>7823633</v>
      </c>
      <c r="AD9" s="211">
        <f aca="true" t="shared" si="4" ref="AD9:AD17">AC9/AB9*100</f>
        <v>89.7617370353373</v>
      </c>
    </row>
    <row r="10" spans="1:30" ht="16.5" customHeight="1" thickBot="1">
      <c r="A10" s="225" t="s">
        <v>270</v>
      </c>
      <c r="B10" s="226"/>
      <c r="C10" s="227"/>
      <c r="D10" s="27"/>
      <c r="E10" s="27"/>
      <c r="F10" s="228"/>
      <c r="G10" s="229"/>
      <c r="H10" s="27"/>
      <c r="I10" s="27"/>
      <c r="J10" s="230"/>
      <c r="K10" s="227">
        <v>2000000</v>
      </c>
      <c r="L10" s="27">
        <v>2000000</v>
      </c>
      <c r="M10" s="27">
        <v>2000000</v>
      </c>
      <c r="N10" s="231">
        <f t="shared" si="0"/>
        <v>100</v>
      </c>
      <c r="O10" s="229"/>
      <c r="P10" s="27"/>
      <c r="Q10" s="27"/>
      <c r="R10" s="232"/>
      <c r="S10" s="227"/>
      <c r="T10" s="27"/>
      <c r="U10" s="27"/>
      <c r="V10" s="233"/>
      <c r="W10" s="229"/>
      <c r="X10" s="27"/>
      <c r="Y10" s="27"/>
      <c r="Z10" s="144"/>
      <c r="AA10" s="208">
        <f t="shared" si="1"/>
        <v>2000000</v>
      </c>
      <c r="AB10" s="264">
        <f t="shared" si="2"/>
        <v>2000000</v>
      </c>
      <c r="AC10" s="210">
        <f t="shared" si="3"/>
        <v>2000000</v>
      </c>
      <c r="AD10" s="211">
        <f t="shared" si="4"/>
        <v>100</v>
      </c>
    </row>
    <row r="11" spans="1:30" ht="25.5" customHeight="1" thickBot="1">
      <c r="A11" s="225" t="s">
        <v>24</v>
      </c>
      <c r="B11" s="226"/>
      <c r="C11" s="227">
        <v>150000</v>
      </c>
      <c r="D11" s="27">
        <v>24000</v>
      </c>
      <c r="E11" s="27">
        <v>24000</v>
      </c>
      <c r="F11" s="234">
        <f aca="true" t="shared" si="5" ref="F11:F17">E11/D11*100</f>
        <v>100</v>
      </c>
      <c r="G11" s="229">
        <v>41000</v>
      </c>
      <c r="H11" s="27">
        <v>6000</v>
      </c>
      <c r="I11" s="27">
        <v>5832</v>
      </c>
      <c r="J11" s="235">
        <f aca="true" t="shared" si="6" ref="J11:J17">I11/H11*100</f>
        <v>97.2</v>
      </c>
      <c r="K11" s="227">
        <v>178000</v>
      </c>
      <c r="L11" s="27">
        <v>166000</v>
      </c>
      <c r="M11" s="27">
        <v>163510</v>
      </c>
      <c r="N11" s="218">
        <f t="shared" si="0"/>
        <v>98.5</v>
      </c>
      <c r="O11" s="229"/>
      <c r="P11" s="27"/>
      <c r="Q11" s="27"/>
      <c r="R11" s="236"/>
      <c r="S11" s="227"/>
      <c r="T11" s="27"/>
      <c r="U11" s="27"/>
      <c r="V11" s="237"/>
      <c r="W11" s="229"/>
      <c r="X11" s="27"/>
      <c r="Y11" s="27"/>
      <c r="Z11" s="144"/>
      <c r="AA11" s="208">
        <f t="shared" si="1"/>
        <v>369000</v>
      </c>
      <c r="AB11" s="264">
        <f t="shared" si="2"/>
        <v>196000</v>
      </c>
      <c r="AC11" s="210">
        <f t="shared" si="3"/>
        <v>193342</v>
      </c>
      <c r="AD11" s="211">
        <f t="shared" si="4"/>
        <v>98.64387755102041</v>
      </c>
    </row>
    <row r="12" spans="1:30" ht="37.5" customHeight="1" thickBot="1">
      <c r="A12" s="238" t="s">
        <v>267</v>
      </c>
      <c r="B12" s="239">
        <v>56</v>
      </c>
      <c r="C12" s="240">
        <f>C13+C14+C15+C16</f>
        <v>83024000</v>
      </c>
      <c r="D12" s="240">
        <f>D13+D14+D15+D16</f>
        <v>89418000</v>
      </c>
      <c r="E12" s="241">
        <f>E13+E14+E15+E16</f>
        <v>89402587</v>
      </c>
      <c r="F12" s="198">
        <f t="shared" si="5"/>
        <v>99.98276297837124</v>
      </c>
      <c r="G12" s="242">
        <f>G13+G14+G15+G16</f>
        <v>21729000</v>
      </c>
      <c r="H12" s="240">
        <f>H13+H14+H15+H16</f>
        <v>23635000</v>
      </c>
      <c r="I12" s="241">
        <f>I13+I14+I15+I16</f>
        <v>23593307</v>
      </c>
      <c r="J12" s="243">
        <f t="shared" si="6"/>
        <v>99.82359636132854</v>
      </c>
      <c r="K12" s="240">
        <f>K13+K14+K15+K16</f>
        <v>34507000</v>
      </c>
      <c r="L12" s="240">
        <f>L13+L14+L15+L16</f>
        <v>32898000</v>
      </c>
      <c r="M12" s="241">
        <f>M13+M14+M15+M16</f>
        <v>30973825</v>
      </c>
      <c r="N12" s="204">
        <f t="shared" si="0"/>
        <v>94.15108821204936</v>
      </c>
      <c r="O12" s="242">
        <f>O13+O14+O15+O16</f>
        <v>1697000</v>
      </c>
      <c r="P12" s="240">
        <f>P13+P14+P15+P16</f>
        <v>0</v>
      </c>
      <c r="Q12" s="241">
        <f>Q13+Q14+Q15+Q16</f>
        <v>0</v>
      </c>
      <c r="R12" s="205"/>
      <c r="S12" s="240">
        <f>S13+S14+S15+S16</f>
        <v>0</v>
      </c>
      <c r="T12" s="240">
        <f>T13+T14+T15+T16</f>
        <v>77000</v>
      </c>
      <c r="U12" s="240">
        <f>U13+U14+U15+U16</f>
        <v>75980</v>
      </c>
      <c r="V12" s="207">
        <f>U12/T12*100</f>
        <v>98.67532467532467</v>
      </c>
      <c r="W12" s="242">
        <f>W13+W14+W15+W16</f>
        <v>0</v>
      </c>
      <c r="X12" s="240">
        <f>X13+X14+X15+X16</f>
        <v>0</v>
      </c>
      <c r="Y12" s="240">
        <f>Y13+Y14+Y15+Y16</f>
        <v>0</v>
      </c>
      <c r="Z12" s="244"/>
      <c r="AA12" s="208">
        <f t="shared" si="1"/>
        <v>140957000</v>
      </c>
      <c r="AB12" s="264">
        <f t="shared" si="2"/>
        <v>146028000</v>
      </c>
      <c r="AC12" s="210">
        <f t="shared" si="3"/>
        <v>144045699</v>
      </c>
      <c r="AD12" s="211">
        <f t="shared" si="4"/>
        <v>98.6425199276851</v>
      </c>
    </row>
    <row r="13" spans="1:30" ht="18" customHeight="1" thickBot="1">
      <c r="A13" s="245" t="s">
        <v>271</v>
      </c>
      <c r="B13" s="137">
        <v>8</v>
      </c>
      <c r="C13" s="220">
        <v>15649000</v>
      </c>
      <c r="D13" s="221">
        <v>16124000</v>
      </c>
      <c r="E13" s="221">
        <v>16121341</v>
      </c>
      <c r="F13" s="246">
        <f t="shared" si="5"/>
        <v>99.9835090548251</v>
      </c>
      <c r="G13" s="223">
        <v>4194000</v>
      </c>
      <c r="H13" s="221">
        <v>4314000</v>
      </c>
      <c r="I13" s="221">
        <v>4312622</v>
      </c>
      <c r="J13" s="247">
        <f t="shared" si="6"/>
        <v>99.96805748725082</v>
      </c>
      <c r="K13" s="220">
        <v>24206000</v>
      </c>
      <c r="L13" s="221">
        <v>24298000</v>
      </c>
      <c r="M13" s="221">
        <v>22927161</v>
      </c>
      <c r="N13" s="218">
        <f t="shared" si="0"/>
        <v>94.35822289900403</v>
      </c>
      <c r="O13" s="223"/>
      <c r="P13" s="221"/>
      <c r="Q13" s="221"/>
      <c r="R13" s="219"/>
      <c r="S13" s="220"/>
      <c r="T13" s="221"/>
      <c r="U13" s="221"/>
      <c r="V13" s="248"/>
      <c r="W13" s="223"/>
      <c r="X13" s="221"/>
      <c r="Y13" s="221"/>
      <c r="Z13" s="224"/>
      <c r="AA13" s="208">
        <f t="shared" si="1"/>
        <v>44049000</v>
      </c>
      <c r="AB13" s="264">
        <f t="shared" si="2"/>
        <v>44736000</v>
      </c>
      <c r="AC13" s="210">
        <f t="shared" si="3"/>
        <v>43361124</v>
      </c>
      <c r="AD13" s="211">
        <f t="shared" si="4"/>
        <v>96.92668991416309</v>
      </c>
    </row>
    <row r="14" spans="1:30" ht="18" customHeight="1" thickBot="1">
      <c r="A14" s="225" t="s">
        <v>360</v>
      </c>
      <c r="B14" s="226">
        <v>11</v>
      </c>
      <c r="C14" s="227">
        <v>21870000</v>
      </c>
      <c r="D14" s="27">
        <v>27390000</v>
      </c>
      <c r="E14" s="27">
        <v>27388899</v>
      </c>
      <c r="F14" s="249">
        <f t="shared" si="5"/>
        <v>99.99598028477547</v>
      </c>
      <c r="G14" s="229">
        <v>5787000</v>
      </c>
      <c r="H14" s="27">
        <v>7308000</v>
      </c>
      <c r="I14" s="27">
        <v>7305364</v>
      </c>
      <c r="J14" s="250">
        <f t="shared" si="6"/>
        <v>99.96392993979201</v>
      </c>
      <c r="K14" s="227">
        <v>5359000</v>
      </c>
      <c r="L14" s="27">
        <v>3938000</v>
      </c>
      <c r="M14" s="27">
        <v>3802979</v>
      </c>
      <c r="N14" s="231">
        <f t="shared" si="0"/>
        <v>96.57133062468259</v>
      </c>
      <c r="O14" s="229"/>
      <c r="P14" s="27"/>
      <c r="Q14" s="27"/>
      <c r="R14" s="232"/>
      <c r="S14" s="227"/>
      <c r="T14" s="27">
        <v>77000</v>
      </c>
      <c r="U14" s="27">
        <v>75980</v>
      </c>
      <c r="V14" s="233">
        <f>U14/T14*100</f>
        <v>98.67532467532467</v>
      </c>
      <c r="W14" s="229"/>
      <c r="X14" s="27"/>
      <c r="Y14" s="27"/>
      <c r="Z14" s="144"/>
      <c r="AA14" s="208">
        <f t="shared" si="1"/>
        <v>33016000</v>
      </c>
      <c r="AB14" s="264">
        <f t="shared" si="2"/>
        <v>38713000</v>
      </c>
      <c r="AC14" s="210">
        <f t="shared" si="3"/>
        <v>38573222</v>
      </c>
      <c r="AD14" s="211">
        <f t="shared" si="4"/>
        <v>99.63893782450339</v>
      </c>
    </row>
    <row r="15" spans="1:30" ht="19.5" customHeight="1" thickBot="1">
      <c r="A15" s="225" t="s">
        <v>272</v>
      </c>
      <c r="B15" s="226">
        <v>37</v>
      </c>
      <c r="C15" s="227">
        <v>41415000</v>
      </c>
      <c r="D15" s="27">
        <v>42486000</v>
      </c>
      <c r="E15" s="27">
        <v>42475955</v>
      </c>
      <c r="F15" s="249">
        <f t="shared" si="5"/>
        <v>99.97635691757284</v>
      </c>
      <c r="G15" s="229">
        <v>11199000</v>
      </c>
      <c r="H15" s="27">
        <v>11547000</v>
      </c>
      <c r="I15" s="27">
        <v>11510743</v>
      </c>
      <c r="J15" s="250">
        <f t="shared" si="6"/>
        <v>99.68600502294969</v>
      </c>
      <c r="K15" s="227">
        <v>4772000</v>
      </c>
      <c r="L15" s="27">
        <v>4559000</v>
      </c>
      <c r="M15" s="27">
        <v>4140870</v>
      </c>
      <c r="N15" s="231">
        <f t="shared" si="0"/>
        <v>90.82847115595524</v>
      </c>
      <c r="O15" s="229">
        <v>1697000</v>
      </c>
      <c r="P15" s="27"/>
      <c r="Q15" s="27"/>
      <c r="R15" s="232"/>
      <c r="S15" s="227"/>
      <c r="T15" s="27"/>
      <c r="U15" s="27"/>
      <c r="V15" s="233"/>
      <c r="W15" s="229"/>
      <c r="X15" s="27"/>
      <c r="Y15" s="27"/>
      <c r="Z15" s="144"/>
      <c r="AA15" s="208">
        <f t="shared" si="1"/>
        <v>59083000</v>
      </c>
      <c r="AB15" s="264">
        <f t="shared" si="2"/>
        <v>58592000</v>
      </c>
      <c r="AC15" s="210">
        <f t="shared" si="3"/>
        <v>58127568</v>
      </c>
      <c r="AD15" s="211">
        <f t="shared" si="4"/>
        <v>99.2073457127253</v>
      </c>
    </row>
    <row r="16" spans="1:30" ht="16.5" customHeight="1" thickBot="1">
      <c r="A16" s="251" t="s">
        <v>265</v>
      </c>
      <c r="B16" s="265">
        <v>4</v>
      </c>
      <c r="C16" s="252">
        <v>4090000</v>
      </c>
      <c r="D16" s="40">
        <v>3418000</v>
      </c>
      <c r="E16" s="40">
        <v>3416392</v>
      </c>
      <c r="F16" s="234">
        <f t="shared" si="5"/>
        <v>99.95295494441193</v>
      </c>
      <c r="G16" s="253">
        <v>549000</v>
      </c>
      <c r="H16" s="40">
        <v>466000</v>
      </c>
      <c r="I16" s="40">
        <v>464578</v>
      </c>
      <c r="J16" s="254">
        <f t="shared" si="6"/>
        <v>99.69484978540773</v>
      </c>
      <c r="K16" s="252">
        <v>170000</v>
      </c>
      <c r="L16" s="40">
        <v>103000</v>
      </c>
      <c r="M16" s="40">
        <v>102815</v>
      </c>
      <c r="N16" s="218">
        <f t="shared" si="0"/>
        <v>99.82038834951456</v>
      </c>
      <c r="O16" s="253"/>
      <c r="P16" s="40"/>
      <c r="Q16" s="40"/>
      <c r="R16" s="236"/>
      <c r="S16" s="255"/>
      <c r="T16" s="38"/>
      <c r="U16" s="38"/>
      <c r="V16" s="256"/>
      <c r="W16" s="257"/>
      <c r="X16" s="38"/>
      <c r="Y16" s="38"/>
      <c r="Z16" s="258"/>
      <c r="AA16" s="208">
        <f t="shared" si="1"/>
        <v>4809000</v>
      </c>
      <c r="AB16" s="264">
        <f t="shared" si="2"/>
        <v>3987000</v>
      </c>
      <c r="AC16" s="210">
        <f t="shared" si="3"/>
        <v>3983785</v>
      </c>
      <c r="AD16" s="211">
        <f t="shared" si="4"/>
        <v>99.91936292952094</v>
      </c>
    </row>
    <row r="17" spans="1:30" ht="38.25" customHeight="1" thickBot="1">
      <c r="A17" s="238" t="s">
        <v>268</v>
      </c>
      <c r="B17" s="239">
        <v>56</v>
      </c>
      <c r="C17" s="240">
        <f>C8+C12</f>
        <v>83174000</v>
      </c>
      <c r="D17" s="259">
        <f>D8+D12</f>
        <v>89442000</v>
      </c>
      <c r="E17" s="259">
        <f>E8+E12</f>
        <v>89426587</v>
      </c>
      <c r="F17" s="260">
        <f t="shared" si="5"/>
        <v>99.98276760358668</v>
      </c>
      <c r="G17" s="242">
        <f>G8+G12</f>
        <v>21770000</v>
      </c>
      <c r="H17" s="259">
        <f>H8+H12</f>
        <v>23641000</v>
      </c>
      <c r="I17" s="259">
        <f>I8+I12</f>
        <v>23599139</v>
      </c>
      <c r="J17" s="261">
        <f t="shared" si="6"/>
        <v>99.82293050209383</v>
      </c>
      <c r="K17" s="240">
        <f>K8+K12</f>
        <v>37736000</v>
      </c>
      <c r="L17" s="259">
        <f>L8+L12</f>
        <v>35868000</v>
      </c>
      <c r="M17" s="259">
        <f>M8+M12</f>
        <v>33939507</v>
      </c>
      <c r="N17" s="262">
        <f t="shared" si="0"/>
        <v>94.62336065573771</v>
      </c>
      <c r="O17" s="242">
        <f>O8+O12</f>
        <v>8474000</v>
      </c>
      <c r="P17" s="259">
        <f>P8+P12</f>
        <v>7022000</v>
      </c>
      <c r="Q17" s="259">
        <f>Q8+Q12</f>
        <v>7021461</v>
      </c>
      <c r="R17" s="263">
        <f>Q17/P17*100</f>
        <v>99.99232412418114</v>
      </c>
      <c r="S17" s="240">
        <f>S8+S12</f>
        <v>0</v>
      </c>
      <c r="T17" s="259">
        <f>T8+T12</f>
        <v>77000</v>
      </c>
      <c r="U17" s="242">
        <f>U8+U12</f>
        <v>75980</v>
      </c>
      <c r="V17" s="207">
        <f>U17/T17*100</f>
        <v>98.67532467532467</v>
      </c>
      <c r="W17" s="240">
        <f>W8+W12</f>
        <v>0</v>
      </c>
      <c r="X17" s="259">
        <f>X8+X12</f>
        <v>890000</v>
      </c>
      <c r="Y17" s="242">
        <f>Y8+Y12</f>
        <v>0</v>
      </c>
      <c r="Z17" s="244"/>
      <c r="AA17" s="208">
        <f t="shared" si="1"/>
        <v>151154000</v>
      </c>
      <c r="AB17" s="264">
        <f t="shared" si="2"/>
        <v>156940000</v>
      </c>
      <c r="AC17" s="210">
        <f t="shared" si="3"/>
        <v>154062674</v>
      </c>
      <c r="AD17" s="211">
        <f t="shared" si="4"/>
        <v>98.16660762074679</v>
      </c>
    </row>
    <row r="18" ht="12.75">
      <c r="J18" s="121"/>
    </row>
  </sheetData>
  <sheetProtection/>
  <mergeCells count="11">
    <mergeCell ref="C6:F6"/>
    <mergeCell ref="G6:J6"/>
    <mergeCell ref="K6:N6"/>
    <mergeCell ref="O6:R6"/>
    <mergeCell ref="S6:V6"/>
    <mergeCell ref="W6:Z6"/>
    <mergeCell ref="A1:AD1"/>
    <mergeCell ref="A2:AD2"/>
    <mergeCell ref="A3:AD3"/>
    <mergeCell ref="AA5:AD5"/>
    <mergeCell ref="AA6:AD6"/>
  </mergeCells>
  <printOptions/>
  <pageMargins left="0.75" right="0.75" top="1" bottom="1" header="0.5" footer="0.5"/>
  <pageSetup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E24" sqref="E24"/>
    </sheetView>
  </sheetViews>
  <sheetFormatPr defaultColWidth="9.140625" defaultRowHeight="12.75"/>
  <cols>
    <col min="1" max="1" width="7.8515625" style="0" customWidth="1"/>
    <col min="5" max="5" width="27.140625" style="0" customWidth="1"/>
    <col min="6" max="6" width="15.57421875" style="0" customWidth="1"/>
    <col min="7" max="7" width="13.28125" style="0" customWidth="1"/>
    <col min="8" max="8" width="12.7109375" style="0" customWidth="1"/>
    <col min="9" max="9" width="14.140625" style="0" customWidth="1"/>
  </cols>
  <sheetData>
    <row r="1" spans="8:9" ht="15">
      <c r="H1" s="267" t="s">
        <v>46</v>
      </c>
      <c r="I1" s="282"/>
    </row>
    <row r="2" spans="8:9" ht="12.75">
      <c r="H2" s="3"/>
      <c r="I2" s="1"/>
    </row>
    <row r="3" spans="8:9" ht="12.75">
      <c r="H3" s="3"/>
      <c r="I3" s="1"/>
    </row>
    <row r="5" spans="1:9" ht="21.75" customHeight="1">
      <c r="A5" s="266" t="s">
        <v>0</v>
      </c>
      <c r="B5" s="283"/>
      <c r="C5" s="283"/>
      <c r="D5" s="283"/>
      <c r="E5" s="283"/>
      <c r="F5" s="283"/>
      <c r="G5" s="283"/>
      <c r="H5" s="283"/>
      <c r="I5" s="283"/>
    </row>
    <row r="6" spans="1:9" ht="18.75" customHeight="1">
      <c r="A6" s="266" t="s">
        <v>294</v>
      </c>
      <c r="B6" s="266"/>
      <c r="C6" s="266"/>
      <c r="D6" s="266"/>
      <c r="E6" s="266"/>
      <c r="F6" s="266"/>
      <c r="G6" s="266"/>
      <c r="H6" s="266"/>
      <c r="I6" s="266"/>
    </row>
    <row r="7" spans="1:9" ht="18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8.7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8.7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 thickBot="1">
      <c r="A11" s="2"/>
      <c r="B11" s="2"/>
      <c r="C11" s="2"/>
      <c r="D11" s="2"/>
      <c r="E11" s="2"/>
      <c r="F11" s="2"/>
      <c r="G11" s="2"/>
      <c r="H11" s="267" t="s">
        <v>282</v>
      </c>
      <c r="I11" s="267"/>
    </row>
    <row r="12" spans="1:9" ht="15">
      <c r="A12" s="296" t="s">
        <v>1</v>
      </c>
      <c r="B12" s="286" t="s">
        <v>48</v>
      </c>
      <c r="C12" s="268"/>
      <c r="D12" s="268"/>
      <c r="E12" s="287"/>
      <c r="F12" s="31" t="s">
        <v>2</v>
      </c>
      <c r="G12" s="31" t="s">
        <v>4</v>
      </c>
      <c r="H12" s="31" t="s">
        <v>5</v>
      </c>
      <c r="I12" s="32" t="s">
        <v>5</v>
      </c>
    </row>
    <row r="13" spans="1:9" ht="15">
      <c r="A13" s="297"/>
      <c r="B13" s="291"/>
      <c r="C13" s="292"/>
      <c r="D13" s="292"/>
      <c r="E13" s="293"/>
      <c r="F13" s="34" t="s">
        <v>3</v>
      </c>
      <c r="G13" s="34" t="s">
        <v>3</v>
      </c>
      <c r="H13" s="34"/>
      <c r="I13" s="18" t="s">
        <v>6</v>
      </c>
    </row>
    <row r="14" spans="1:9" ht="25.5" customHeight="1">
      <c r="A14" s="35" t="s">
        <v>35</v>
      </c>
      <c r="B14" s="288" t="s">
        <v>47</v>
      </c>
      <c r="C14" s="289"/>
      <c r="D14" s="289"/>
      <c r="E14" s="290"/>
      <c r="F14" s="24">
        <f>F15+F16+F17+F18+F19+F20+F21</f>
        <v>127163000</v>
      </c>
      <c r="G14" s="24">
        <f>G15+G16+G17+G18+G19+G20+G21</f>
        <v>132604000</v>
      </c>
      <c r="H14" s="24">
        <f>H15+H16+H17+H18+H19+H20+H21</f>
        <v>132601616</v>
      </c>
      <c r="I14" s="123">
        <f>H14/G14*100</f>
        <v>99.99820216584719</v>
      </c>
    </row>
    <row r="15" spans="1:9" ht="15">
      <c r="A15" s="36" t="s">
        <v>36</v>
      </c>
      <c r="B15" s="279" t="s">
        <v>37</v>
      </c>
      <c r="C15" s="280"/>
      <c r="D15" s="280"/>
      <c r="E15" s="281"/>
      <c r="F15" s="27">
        <v>38175000</v>
      </c>
      <c r="G15" s="27">
        <v>37857000</v>
      </c>
      <c r="H15" s="27">
        <v>37856100</v>
      </c>
      <c r="I15" s="123">
        <f aca="true" t="shared" si="0" ref="I15:I21">H15/G15*100</f>
        <v>99.99762263253824</v>
      </c>
    </row>
    <row r="16" spans="1:9" ht="15">
      <c r="A16" s="36" t="s">
        <v>350</v>
      </c>
      <c r="B16" s="295" t="s">
        <v>38</v>
      </c>
      <c r="C16" s="295"/>
      <c r="D16" s="295"/>
      <c r="E16" s="295"/>
      <c r="F16" s="27">
        <v>4175000</v>
      </c>
      <c r="G16" s="27">
        <v>4014000</v>
      </c>
      <c r="H16" s="27">
        <v>4013793</v>
      </c>
      <c r="I16" s="123">
        <f t="shared" si="0"/>
        <v>99.99484304932736</v>
      </c>
    </row>
    <row r="17" spans="1:9" ht="15">
      <c r="A17" s="37" t="s">
        <v>287</v>
      </c>
      <c r="B17" s="279" t="s">
        <v>288</v>
      </c>
      <c r="C17" s="280"/>
      <c r="D17" s="280"/>
      <c r="E17" s="281"/>
      <c r="F17" s="38"/>
      <c r="G17" s="38">
        <v>635000</v>
      </c>
      <c r="H17" s="38">
        <v>634368</v>
      </c>
      <c r="I17" s="123">
        <f t="shared" si="0"/>
        <v>99.90047244094488</v>
      </c>
    </row>
    <row r="18" spans="1:9" ht="15">
      <c r="A18" s="37" t="s">
        <v>351</v>
      </c>
      <c r="B18" s="294" t="s">
        <v>39</v>
      </c>
      <c r="C18" s="294"/>
      <c r="D18" s="294"/>
      <c r="E18" s="294"/>
      <c r="F18" s="38">
        <v>70708000</v>
      </c>
      <c r="G18" s="38">
        <v>76079000</v>
      </c>
      <c r="H18" s="38">
        <v>76078999</v>
      </c>
      <c r="I18" s="123">
        <f t="shared" si="0"/>
        <v>99.99999868557683</v>
      </c>
    </row>
    <row r="19" spans="1:9" ht="15">
      <c r="A19" s="37" t="s">
        <v>352</v>
      </c>
      <c r="B19" s="279" t="s">
        <v>353</v>
      </c>
      <c r="C19" s="280"/>
      <c r="D19" s="280"/>
      <c r="E19" s="281"/>
      <c r="F19" s="38">
        <v>261000</v>
      </c>
      <c r="G19" s="38"/>
      <c r="H19" s="38"/>
      <c r="I19" s="123"/>
    </row>
    <row r="20" spans="1:9" ht="15">
      <c r="A20" s="37" t="s">
        <v>40</v>
      </c>
      <c r="B20" s="279" t="s">
        <v>361</v>
      </c>
      <c r="C20" s="280"/>
      <c r="D20" s="280"/>
      <c r="E20" s="281"/>
      <c r="F20" s="38"/>
      <c r="G20" s="38">
        <v>193000</v>
      </c>
      <c r="H20" s="38">
        <v>192571</v>
      </c>
      <c r="I20" s="123">
        <f t="shared" si="0"/>
        <v>99.77772020725388</v>
      </c>
    </row>
    <row r="21" spans="1:9" ht="15.75" thickBot="1">
      <c r="A21" s="39" t="s">
        <v>278</v>
      </c>
      <c r="B21" s="285" t="s">
        <v>41</v>
      </c>
      <c r="C21" s="285"/>
      <c r="D21" s="285"/>
      <c r="E21" s="285"/>
      <c r="F21" s="40">
        <v>13844000</v>
      </c>
      <c r="G21" s="40">
        <v>13826000</v>
      </c>
      <c r="H21" s="40">
        <v>13825785</v>
      </c>
      <c r="I21" s="159">
        <f t="shared" si="0"/>
        <v>99.99844495877332</v>
      </c>
    </row>
    <row r="22" spans="1:9" ht="41.25" customHeight="1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28.5" customHeight="1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63.75" customHeight="1" thickBot="1">
      <c r="A24" s="41"/>
      <c r="B24" s="41"/>
      <c r="C24" s="41"/>
      <c r="D24" s="41"/>
      <c r="E24" s="41"/>
      <c r="F24" s="41"/>
      <c r="G24" s="41"/>
      <c r="H24" s="284" t="s">
        <v>282</v>
      </c>
      <c r="I24" s="284"/>
    </row>
    <row r="25" spans="1:9" ht="15">
      <c r="A25" s="42" t="s">
        <v>1</v>
      </c>
      <c r="B25" s="286" t="s">
        <v>49</v>
      </c>
      <c r="C25" s="268"/>
      <c r="D25" s="268"/>
      <c r="E25" s="287"/>
      <c r="F25" s="13" t="s">
        <v>2</v>
      </c>
      <c r="G25" s="13" t="s">
        <v>4</v>
      </c>
      <c r="H25" s="12" t="s">
        <v>5</v>
      </c>
      <c r="I25" s="43" t="s">
        <v>5</v>
      </c>
    </row>
    <row r="26" spans="1:9" ht="15">
      <c r="A26" s="44"/>
      <c r="B26" s="291"/>
      <c r="C26" s="292"/>
      <c r="D26" s="292"/>
      <c r="E26" s="293"/>
      <c r="F26" s="17" t="s">
        <v>3</v>
      </c>
      <c r="G26" s="17" t="s">
        <v>3</v>
      </c>
      <c r="H26" s="33"/>
      <c r="I26" s="45" t="s">
        <v>6</v>
      </c>
    </row>
    <row r="27" spans="1:9" ht="24.75" customHeight="1">
      <c r="A27" s="36" t="s">
        <v>11</v>
      </c>
      <c r="B27" s="288" t="s">
        <v>50</v>
      </c>
      <c r="C27" s="289"/>
      <c r="D27" s="289"/>
      <c r="E27" s="290"/>
      <c r="F27" s="24">
        <f>F28+F29+F30</f>
        <v>8474000</v>
      </c>
      <c r="G27" s="24">
        <f>G28+G29+G30</f>
        <v>7022000</v>
      </c>
      <c r="H27" s="24">
        <f>H28+H29+H30</f>
        <v>7021461</v>
      </c>
      <c r="I27" s="138">
        <f>H27/G27*100</f>
        <v>99.99232412418114</v>
      </c>
    </row>
    <row r="28" spans="1:9" ht="15">
      <c r="A28" s="36" t="s">
        <v>52</v>
      </c>
      <c r="B28" s="279" t="s">
        <v>51</v>
      </c>
      <c r="C28" s="280"/>
      <c r="D28" s="280"/>
      <c r="E28" s="281"/>
      <c r="F28" s="27">
        <v>6777000</v>
      </c>
      <c r="G28" s="27">
        <v>6810000</v>
      </c>
      <c r="H28" s="27">
        <v>6810672</v>
      </c>
      <c r="I28" s="138">
        <f>H28/G28*100</f>
        <v>100.00986784140969</v>
      </c>
    </row>
    <row r="29" spans="1:9" ht="15">
      <c r="A29" s="36" t="s">
        <v>53</v>
      </c>
      <c r="B29" s="279" t="s">
        <v>291</v>
      </c>
      <c r="C29" s="280"/>
      <c r="D29" s="280"/>
      <c r="E29" s="281"/>
      <c r="F29" s="38">
        <v>1697000</v>
      </c>
      <c r="G29" s="38">
        <v>189000</v>
      </c>
      <c r="H29" s="27">
        <v>188500</v>
      </c>
      <c r="I29" s="138">
        <f>H29/G29*100</f>
        <v>99.73544973544973</v>
      </c>
    </row>
    <row r="30" spans="1:9" ht="15.75" thickBot="1">
      <c r="A30" s="115" t="s">
        <v>354</v>
      </c>
      <c r="B30" s="276" t="s">
        <v>355</v>
      </c>
      <c r="C30" s="277"/>
      <c r="D30" s="277"/>
      <c r="E30" s="278"/>
      <c r="F30" s="40"/>
      <c r="G30" s="40">
        <v>23000</v>
      </c>
      <c r="H30" s="40">
        <v>22289</v>
      </c>
      <c r="I30" s="158">
        <f>H30/G30*100</f>
        <v>96.90869565217392</v>
      </c>
    </row>
    <row r="31" spans="1:9" ht="12.75">
      <c r="A31" s="2"/>
      <c r="B31" s="2"/>
      <c r="C31" s="2"/>
      <c r="D31" s="2"/>
      <c r="E31" s="2"/>
      <c r="F31" s="2"/>
      <c r="G31" s="2"/>
      <c r="H31" s="5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21">
    <mergeCell ref="A12:A13"/>
    <mergeCell ref="B25:E25"/>
    <mergeCell ref="B27:E27"/>
    <mergeCell ref="B26:E26"/>
    <mergeCell ref="B15:E15"/>
    <mergeCell ref="B17:E17"/>
    <mergeCell ref="B12:E13"/>
    <mergeCell ref="B14:E14"/>
    <mergeCell ref="B19:E19"/>
    <mergeCell ref="B18:E18"/>
    <mergeCell ref="B16:E16"/>
    <mergeCell ref="B30:E30"/>
    <mergeCell ref="B29:E29"/>
    <mergeCell ref="H1:I1"/>
    <mergeCell ref="A5:I5"/>
    <mergeCell ref="A6:I6"/>
    <mergeCell ref="H11:I11"/>
    <mergeCell ref="H24:I24"/>
    <mergeCell ref="B21:E21"/>
    <mergeCell ref="B28:E28"/>
    <mergeCell ref="B20:E2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6">
      <selection activeCell="O25" sqref="O25"/>
    </sheetView>
  </sheetViews>
  <sheetFormatPr defaultColWidth="9.140625" defaultRowHeight="12.75"/>
  <cols>
    <col min="7" max="7" width="30.28125" style="0" customWidth="1"/>
    <col min="8" max="8" width="17.421875" style="0" customWidth="1"/>
    <col min="9" max="9" width="15.5742187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67" t="s">
        <v>54</v>
      </c>
      <c r="I1" s="267"/>
      <c r="J1" s="2"/>
      <c r="K1" s="2"/>
      <c r="L1" s="2"/>
      <c r="M1" s="6"/>
      <c r="N1" s="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66" t="s">
        <v>55</v>
      </c>
      <c r="B3" s="266"/>
      <c r="C3" s="266"/>
      <c r="D3" s="266"/>
      <c r="E3" s="266"/>
      <c r="F3" s="266"/>
      <c r="G3" s="266"/>
      <c r="H3" s="266"/>
      <c r="I3" s="266"/>
      <c r="J3" s="8"/>
      <c r="K3" s="8"/>
      <c r="L3" s="8"/>
      <c r="M3" s="8"/>
      <c r="N3" s="8"/>
    </row>
    <row r="4" spans="1:14" ht="15">
      <c r="A4" s="266" t="s">
        <v>362</v>
      </c>
      <c r="B4" s="266"/>
      <c r="C4" s="266"/>
      <c r="D4" s="266"/>
      <c r="E4" s="266"/>
      <c r="F4" s="266"/>
      <c r="G4" s="266"/>
      <c r="H4" s="266"/>
      <c r="I4" s="266"/>
      <c r="J4" s="7"/>
      <c r="K4" s="7"/>
      <c r="L4" s="7"/>
      <c r="M4" s="7"/>
      <c r="N4" s="7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2"/>
      <c r="B6" s="2"/>
      <c r="C6" s="2"/>
      <c r="D6" s="2"/>
      <c r="E6" s="2"/>
      <c r="F6" s="2"/>
      <c r="G6" s="2"/>
      <c r="H6" s="267" t="s">
        <v>282</v>
      </c>
      <c r="I6" s="267"/>
      <c r="J6" s="2"/>
      <c r="K6" s="2"/>
      <c r="L6" s="2"/>
      <c r="M6" s="2"/>
      <c r="N6" s="2"/>
    </row>
    <row r="7" spans="1:14" ht="15">
      <c r="A7" s="10" t="s">
        <v>1</v>
      </c>
      <c r="B7" s="286" t="s">
        <v>59</v>
      </c>
      <c r="C7" s="268"/>
      <c r="D7" s="268"/>
      <c r="E7" s="268"/>
      <c r="F7" s="268"/>
      <c r="G7" s="270"/>
      <c r="H7" s="161" t="s">
        <v>56</v>
      </c>
      <c r="I7" s="161" t="s">
        <v>57</v>
      </c>
      <c r="J7" s="2"/>
      <c r="K7" s="2"/>
      <c r="L7" s="2"/>
      <c r="M7" s="2"/>
      <c r="N7" s="2"/>
    </row>
    <row r="8" spans="1:14" ht="15.75" thickBot="1">
      <c r="A8" s="160"/>
      <c r="B8" s="307" t="s">
        <v>67</v>
      </c>
      <c r="C8" s="308"/>
      <c r="D8" s="308"/>
      <c r="E8" s="308"/>
      <c r="F8" s="308"/>
      <c r="G8" s="309"/>
      <c r="H8" s="162" t="s">
        <v>58</v>
      </c>
      <c r="I8" s="162" t="s">
        <v>58</v>
      </c>
      <c r="J8" s="2"/>
      <c r="K8" s="2"/>
      <c r="L8" s="2"/>
      <c r="M8" s="2"/>
      <c r="N8" s="2"/>
    </row>
    <row r="9" spans="1:14" ht="15">
      <c r="A9" s="49" t="s">
        <v>95</v>
      </c>
      <c r="B9" s="305" t="s">
        <v>91</v>
      </c>
      <c r="C9" s="306"/>
      <c r="D9" s="306"/>
      <c r="E9" s="306"/>
      <c r="F9" s="306"/>
      <c r="G9" s="306"/>
      <c r="H9" s="163"/>
      <c r="I9" s="18"/>
      <c r="J9" s="2"/>
      <c r="K9" s="2"/>
      <c r="L9" s="2"/>
      <c r="M9" s="2"/>
      <c r="N9" s="2"/>
    </row>
    <row r="10" spans="1:14" ht="15">
      <c r="A10" s="36" t="s">
        <v>96</v>
      </c>
      <c r="B10" s="279" t="s">
        <v>92</v>
      </c>
      <c r="C10" s="280"/>
      <c r="D10" s="280"/>
      <c r="E10" s="280"/>
      <c r="F10" s="280"/>
      <c r="G10" s="280"/>
      <c r="H10" s="164"/>
      <c r="I10" s="139"/>
      <c r="J10" s="2"/>
      <c r="K10" s="2"/>
      <c r="L10" s="2"/>
      <c r="M10" s="2"/>
      <c r="N10" s="2"/>
    </row>
    <row r="11" spans="1:14" ht="15">
      <c r="A11" s="140" t="s">
        <v>97</v>
      </c>
      <c r="B11" s="279" t="s">
        <v>93</v>
      </c>
      <c r="C11" s="280"/>
      <c r="D11" s="280"/>
      <c r="E11" s="280"/>
      <c r="F11" s="280"/>
      <c r="G11" s="280"/>
      <c r="H11" s="164"/>
      <c r="I11" s="139"/>
      <c r="J11" s="2"/>
      <c r="K11" s="2"/>
      <c r="L11" s="2"/>
      <c r="M11" s="2"/>
      <c r="N11" s="2"/>
    </row>
    <row r="12" spans="1:14" ht="15">
      <c r="A12" s="35" t="s">
        <v>94</v>
      </c>
      <c r="B12" s="302" t="s">
        <v>60</v>
      </c>
      <c r="C12" s="302"/>
      <c r="D12" s="302"/>
      <c r="E12" s="302"/>
      <c r="F12" s="302"/>
      <c r="G12" s="288"/>
      <c r="H12" s="165"/>
      <c r="I12" s="51"/>
      <c r="J12" s="2"/>
      <c r="K12" s="2"/>
      <c r="L12" s="2"/>
      <c r="M12" s="2"/>
      <c r="N12" s="2"/>
    </row>
    <row r="13" spans="1:14" ht="15">
      <c r="A13" s="36" t="s">
        <v>71</v>
      </c>
      <c r="B13" s="295" t="s">
        <v>61</v>
      </c>
      <c r="C13" s="295"/>
      <c r="D13" s="295"/>
      <c r="E13" s="295"/>
      <c r="F13" s="295"/>
      <c r="G13" s="279"/>
      <c r="H13" s="166">
        <v>276990904</v>
      </c>
      <c r="I13" s="141">
        <v>266306654</v>
      </c>
      <c r="J13" s="2"/>
      <c r="K13" s="2"/>
      <c r="L13" s="2"/>
      <c r="M13" s="2"/>
      <c r="N13" s="2"/>
    </row>
    <row r="14" spans="1:14" ht="15">
      <c r="A14" s="36" t="s">
        <v>98</v>
      </c>
      <c r="B14" s="295" t="s">
        <v>62</v>
      </c>
      <c r="C14" s="295"/>
      <c r="D14" s="295"/>
      <c r="E14" s="295"/>
      <c r="F14" s="295"/>
      <c r="G14" s="279"/>
      <c r="H14" s="165">
        <v>4941687</v>
      </c>
      <c r="I14" s="51">
        <v>3817677</v>
      </c>
      <c r="J14" s="2"/>
      <c r="K14" s="2"/>
      <c r="L14" s="2"/>
      <c r="M14" s="2"/>
      <c r="N14" s="2"/>
    </row>
    <row r="15" spans="1:14" ht="15">
      <c r="A15" s="36" t="s">
        <v>99</v>
      </c>
      <c r="B15" s="279" t="s">
        <v>102</v>
      </c>
      <c r="C15" s="280"/>
      <c r="D15" s="280"/>
      <c r="E15" s="280"/>
      <c r="F15" s="280"/>
      <c r="G15" s="280"/>
      <c r="H15" s="165"/>
      <c r="I15" s="51"/>
      <c r="J15" s="2"/>
      <c r="K15" s="2"/>
      <c r="L15" s="2"/>
      <c r="M15" s="2"/>
      <c r="N15" s="2"/>
    </row>
    <row r="16" spans="1:14" ht="15">
      <c r="A16" s="36" t="s">
        <v>100</v>
      </c>
      <c r="B16" s="279" t="s">
        <v>103</v>
      </c>
      <c r="C16" s="280"/>
      <c r="D16" s="280"/>
      <c r="E16" s="280"/>
      <c r="F16" s="280"/>
      <c r="G16" s="280"/>
      <c r="H16" s="165"/>
      <c r="I16" s="51"/>
      <c r="J16" s="2"/>
      <c r="K16" s="2"/>
      <c r="L16" s="2"/>
      <c r="M16" s="2"/>
      <c r="N16" s="2"/>
    </row>
    <row r="17" spans="1:14" ht="15">
      <c r="A17" s="36" t="s">
        <v>101</v>
      </c>
      <c r="B17" s="279" t="s">
        <v>104</v>
      </c>
      <c r="C17" s="280"/>
      <c r="D17" s="280"/>
      <c r="E17" s="280"/>
      <c r="F17" s="280"/>
      <c r="G17" s="280"/>
      <c r="H17" s="165"/>
      <c r="I17" s="51"/>
      <c r="J17" s="2"/>
      <c r="K17" s="2"/>
      <c r="L17" s="2"/>
      <c r="M17" s="2"/>
      <c r="N17" s="2"/>
    </row>
    <row r="18" spans="1:14" ht="15">
      <c r="A18" s="35" t="s">
        <v>72</v>
      </c>
      <c r="B18" s="302" t="s">
        <v>63</v>
      </c>
      <c r="C18" s="302"/>
      <c r="D18" s="302"/>
      <c r="E18" s="302"/>
      <c r="F18" s="302"/>
      <c r="G18" s="288"/>
      <c r="H18" s="167">
        <v>281932591</v>
      </c>
      <c r="I18" s="142">
        <v>270124331</v>
      </c>
      <c r="J18" s="2"/>
      <c r="K18" s="2"/>
      <c r="L18" s="2"/>
      <c r="M18" s="2"/>
      <c r="N18" s="2"/>
    </row>
    <row r="19" spans="1:14" ht="15">
      <c r="A19" s="35" t="s">
        <v>73</v>
      </c>
      <c r="B19" s="302" t="s">
        <v>64</v>
      </c>
      <c r="C19" s="302"/>
      <c r="D19" s="302"/>
      <c r="E19" s="302"/>
      <c r="F19" s="302"/>
      <c r="G19" s="288"/>
      <c r="H19" s="167"/>
      <c r="I19" s="142"/>
      <c r="J19" s="2"/>
      <c r="K19" s="2"/>
      <c r="L19" s="2"/>
      <c r="M19" s="2"/>
      <c r="N19" s="2"/>
    </row>
    <row r="20" spans="1:14" ht="15">
      <c r="A20" s="35" t="s">
        <v>74</v>
      </c>
      <c r="B20" s="302" t="s">
        <v>65</v>
      </c>
      <c r="C20" s="302"/>
      <c r="D20" s="302"/>
      <c r="E20" s="302"/>
      <c r="F20" s="302"/>
      <c r="G20" s="288"/>
      <c r="H20" s="167"/>
      <c r="I20" s="142"/>
      <c r="J20" s="2"/>
      <c r="K20" s="2"/>
      <c r="L20" s="2"/>
      <c r="M20" s="2"/>
      <c r="N20" s="2"/>
    </row>
    <row r="21" spans="1:14" ht="15">
      <c r="A21" s="35" t="s">
        <v>77</v>
      </c>
      <c r="B21" s="302" t="s">
        <v>66</v>
      </c>
      <c r="C21" s="302"/>
      <c r="D21" s="302"/>
      <c r="E21" s="302"/>
      <c r="F21" s="302"/>
      <c r="G21" s="288"/>
      <c r="H21" s="167">
        <v>281932591</v>
      </c>
      <c r="I21" s="142">
        <v>270124331</v>
      </c>
      <c r="J21" s="2"/>
      <c r="K21" s="2"/>
      <c r="L21" s="2"/>
      <c r="M21" s="2"/>
      <c r="N21" s="2"/>
    </row>
    <row r="22" spans="1:14" ht="15">
      <c r="A22" s="35" t="s">
        <v>236</v>
      </c>
      <c r="B22" s="302" t="s">
        <v>68</v>
      </c>
      <c r="C22" s="302"/>
      <c r="D22" s="302"/>
      <c r="E22" s="302"/>
      <c r="F22" s="302"/>
      <c r="G22" s="288"/>
      <c r="H22" s="167"/>
      <c r="I22" s="142"/>
      <c r="J22" s="2"/>
      <c r="K22" s="2"/>
      <c r="L22" s="2"/>
      <c r="M22" s="2"/>
      <c r="N22" s="2"/>
    </row>
    <row r="23" spans="1:14" ht="15">
      <c r="A23" s="35" t="s">
        <v>75</v>
      </c>
      <c r="B23" s="302" t="s">
        <v>69</v>
      </c>
      <c r="C23" s="302"/>
      <c r="D23" s="302"/>
      <c r="E23" s="302"/>
      <c r="F23" s="302"/>
      <c r="G23" s="288"/>
      <c r="H23" s="167"/>
      <c r="I23" s="142"/>
      <c r="J23" s="2"/>
      <c r="K23" s="2"/>
      <c r="L23" s="2"/>
      <c r="M23" s="2"/>
      <c r="N23" s="2"/>
    </row>
    <row r="24" spans="1:14" ht="15">
      <c r="A24" s="35" t="s">
        <v>76</v>
      </c>
      <c r="B24" s="302" t="s">
        <v>70</v>
      </c>
      <c r="C24" s="302"/>
      <c r="D24" s="302"/>
      <c r="E24" s="302"/>
      <c r="F24" s="302"/>
      <c r="G24" s="288"/>
      <c r="H24" s="167"/>
      <c r="I24" s="142"/>
      <c r="J24" s="2"/>
      <c r="K24" s="2"/>
      <c r="L24" s="2"/>
      <c r="M24" s="2"/>
      <c r="N24" s="2"/>
    </row>
    <row r="25" spans="1:14" ht="15">
      <c r="A25" s="36" t="s">
        <v>106</v>
      </c>
      <c r="B25" s="295" t="s">
        <v>78</v>
      </c>
      <c r="C25" s="295"/>
      <c r="D25" s="295"/>
      <c r="E25" s="295"/>
      <c r="F25" s="295"/>
      <c r="G25" s="279"/>
      <c r="H25" s="165"/>
      <c r="I25" s="51"/>
      <c r="J25" s="2"/>
      <c r="K25" s="2"/>
      <c r="L25" s="2"/>
      <c r="M25" s="2"/>
      <c r="N25" s="2"/>
    </row>
    <row r="26" spans="1:14" ht="15">
      <c r="A26" s="36" t="s">
        <v>107</v>
      </c>
      <c r="B26" s="295" t="s">
        <v>79</v>
      </c>
      <c r="C26" s="295"/>
      <c r="D26" s="295"/>
      <c r="E26" s="295"/>
      <c r="F26" s="295"/>
      <c r="G26" s="279"/>
      <c r="H26" s="165">
        <v>385180</v>
      </c>
      <c r="I26" s="51">
        <v>237290</v>
      </c>
      <c r="J26" s="2"/>
      <c r="K26" s="2"/>
      <c r="L26" s="2"/>
      <c r="M26" s="2"/>
      <c r="N26" s="2"/>
    </row>
    <row r="27" spans="1:14" ht="15">
      <c r="A27" s="36" t="s">
        <v>108</v>
      </c>
      <c r="B27" s="295" t="s">
        <v>80</v>
      </c>
      <c r="C27" s="295"/>
      <c r="D27" s="295"/>
      <c r="E27" s="295"/>
      <c r="F27" s="295"/>
      <c r="G27" s="279"/>
      <c r="H27" s="165">
        <v>11516999</v>
      </c>
      <c r="I27" s="51">
        <v>2242401</v>
      </c>
      <c r="J27" s="2"/>
      <c r="K27" s="2"/>
      <c r="L27" s="2"/>
      <c r="M27" s="2"/>
      <c r="N27" s="2"/>
    </row>
    <row r="28" spans="1:14" ht="15">
      <c r="A28" s="36" t="s">
        <v>109</v>
      </c>
      <c r="B28" s="295" t="s">
        <v>81</v>
      </c>
      <c r="C28" s="295"/>
      <c r="D28" s="295"/>
      <c r="E28" s="295"/>
      <c r="F28" s="295"/>
      <c r="G28" s="279"/>
      <c r="H28" s="165"/>
      <c r="I28" s="51"/>
      <c r="J28" s="2"/>
      <c r="K28" s="2"/>
      <c r="L28" s="2"/>
      <c r="M28" s="2"/>
      <c r="N28" s="2"/>
    </row>
    <row r="29" spans="1:14" ht="15">
      <c r="A29" s="36" t="s">
        <v>110</v>
      </c>
      <c r="B29" s="295" t="s">
        <v>82</v>
      </c>
      <c r="C29" s="295"/>
      <c r="D29" s="295"/>
      <c r="E29" s="295"/>
      <c r="F29" s="295"/>
      <c r="G29" s="279"/>
      <c r="H29" s="165"/>
      <c r="I29" s="51"/>
      <c r="J29" s="2"/>
      <c r="K29" s="2"/>
      <c r="L29" s="2"/>
      <c r="M29" s="2"/>
      <c r="N29" s="2"/>
    </row>
    <row r="30" spans="1:14" ht="15">
      <c r="A30" s="35" t="s">
        <v>105</v>
      </c>
      <c r="B30" s="302" t="s">
        <v>83</v>
      </c>
      <c r="C30" s="302"/>
      <c r="D30" s="302"/>
      <c r="E30" s="302"/>
      <c r="F30" s="302"/>
      <c r="G30" s="288"/>
      <c r="H30" s="167">
        <v>11902179</v>
      </c>
      <c r="I30" s="142">
        <v>2479691</v>
      </c>
      <c r="J30" s="2"/>
      <c r="K30" s="2"/>
      <c r="L30" s="2"/>
      <c r="M30" s="2"/>
      <c r="N30" s="2"/>
    </row>
    <row r="31" spans="1:14" ht="15">
      <c r="A31" s="35" t="s">
        <v>111</v>
      </c>
      <c r="B31" s="302" t="s">
        <v>84</v>
      </c>
      <c r="C31" s="302"/>
      <c r="D31" s="302"/>
      <c r="E31" s="302"/>
      <c r="F31" s="302"/>
      <c r="G31" s="288"/>
      <c r="H31" s="167">
        <v>79560</v>
      </c>
      <c r="I31" s="142">
        <v>6400</v>
      </c>
      <c r="J31" s="2"/>
      <c r="K31" s="2"/>
      <c r="L31" s="2"/>
      <c r="M31" s="2"/>
      <c r="N31" s="2"/>
    </row>
    <row r="32" spans="1:14" ht="15">
      <c r="A32" s="35" t="s">
        <v>112</v>
      </c>
      <c r="B32" s="302" t="s">
        <v>85</v>
      </c>
      <c r="C32" s="302"/>
      <c r="D32" s="302"/>
      <c r="E32" s="302"/>
      <c r="F32" s="302"/>
      <c r="G32" s="288"/>
      <c r="H32" s="167"/>
      <c r="I32" s="142"/>
      <c r="J32" s="2"/>
      <c r="K32" s="2"/>
      <c r="L32" s="2"/>
      <c r="M32" s="2"/>
      <c r="N32" s="2"/>
    </row>
    <row r="33" spans="1:14" ht="15">
      <c r="A33" s="35" t="s">
        <v>113</v>
      </c>
      <c r="B33" s="302" t="s">
        <v>86</v>
      </c>
      <c r="C33" s="302"/>
      <c r="D33" s="302"/>
      <c r="E33" s="302"/>
      <c r="F33" s="302"/>
      <c r="G33" s="288"/>
      <c r="H33" s="167">
        <v>40000</v>
      </c>
      <c r="I33" s="142">
        <v>106667</v>
      </c>
      <c r="J33" s="2"/>
      <c r="K33" s="2"/>
      <c r="L33" s="2"/>
      <c r="M33" s="2"/>
      <c r="N33" s="2"/>
    </row>
    <row r="34" spans="1:14" ht="15">
      <c r="A34" s="35" t="s">
        <v>114</v>
      </c>
      <c r="B34" s="302" t="s">
        <v>87</v>
      </c>
      <c r="C34" s="302"/>
      <c r="D34" s="302"/>
      <c r="E34" s="302"/>
      <c r="F34" s="302"/>
      <c r="G34" s="288"/>
      <c r="H34" s="167">
        <v>119560</v>
      </c>
      <c r="I34" s="142">
        <v>113067</v>
      </c>
      <c r="J34" s="2"/>
      <c r="K34" s="2"/>
      <c r="L34" s="2"/>
      <c r="M34" s="2"/>
      <c r="N34" s="2"/>
    </row>
    <row r="35" spans="1:14" ht="15">
      <c r="A35" s="35" t="s">
        <v>115</v>
      </c>
      <c r="B35" s="302" t="s">
        <v>88</v>
      </c>
      <c r="C35" s="302"/>
      <c r="D35" s="302"/>
      <c r="E35" s="302"/>
      <c r="F35" s="302"/>
      <c r="G35" s="288"/>
      <c r="H35" s="167">
        <v>113797</v>
      </c>
      <c r="I35" s="142">
        <v>279044</v>
      </c>
      <c r="J35" s="2"/>
      <c r="K35" s="2"/>
      <c r="L35" s="2"/>
      <c r="M35" s="2"/>
      <c r="N35" s="2"/>
    </row>
    <row r="36" spans="1:14" ht="15">
      <c r="A36" s="35" t="s">
        <v>116</v>
      </c>
      <c r="B36" s="302" t="s">
        <v>89</v>
      </c>
      <c r="C36" s="302"/>
      <c r="D36" s="302"/>
      <c r="E36" s="302"/>
      <c r="F36" s="302"/>
      <c r="G36" s="288"/>
      <c r="H36" s="165"/>
      <c r="I36" s="51"/>
      <c r="J36" s="2"/>
      <c r="K36" s="2"/>
      <c r="L36" s="2"/>
      <c r="M36" s="2"/>
      <c r="N36" s="2"/>
    </row>
    <row r="37" spans="1:14" ht="15">
      <c r="A37" s="35" t="s">
        <v>237</v>
      </c>
      <c r="B37" s="302" t="s">
        <v>90</v>
      </c>
      <c r="C37" s="302"/>
      <c r="D37" s="302"/>
      <c r="E37" s="302"/>
      <c r="F37" s="302"/>
      <c r="G37" s="288"/>
      <c r="H37" s="167">
        <v>294068127</v>
      </c>
      <c r="I37" s="142">
        <v>272996133</v>
      </c>
      <c r="J37" s="2"/>
      <c r="K37" s="2"/>
      <c r="L37" s="2"/>
      <c r="M37" s="2"/>
      <c r="N37" s="2"/>
    </row>
    <row r="38" spans="1:9" ht="15">
      <c r="A38" s="35" t="s">
        <v>238</v>
      </c>
      <c r="B38" s="300" t="s">
        <v>117</v>
      </c>
      <c r="C38" s="300"/>
      <c r="D38" s="300"/>
      <c r="E38" s="300"/>
      <c r="F38" s="300"/>
      <c r="G38" s="301"/>
      <c r="H38" s="168"/>
      <c r="I38" s="143"/>
    </row>
    <row r="39" spans="1:9" ht="15">
      <c r="A39" s="36" t="s">
        <v>118</v>
      </c>
      <c r="B39" s="303" t="s">
        <v>119</v>
      </c>
      <c r="C39" s="303"/>
      <c r="D39" s="303"/>
      <c r="E39" s="303"/>
      <c r="F39" s="303"/>
      <c r="G39" s="304"/>
      <c r="H39" s="169">
        <v>414997182</v>
      </c>
      <c r="I39" s="144">
        <v>414997182</v>
      </c>
    </row>
    <row r="40" spans="1:9" ht="15">
      <c r="A40" s="36" t="s">
        <v>120</v>
      </c>
      <c r="B40" s="303" t="s">
        <v>121</v>
      </c>
      <c r="C40" s="303"/>
      <c r="D40" s="303"/>
      <c r="E40" s="303"/>
      <c r="F40" s="303"/>
      <c r="G40" s="304"/>
      <c r="H40" s="169"/>
      <c r="I40" s="144"/>
    </row>
    <row r="41" spans="1:9" ht="15">
      <c r="A41" s="36" t="s">
        <v>122</v>
      </c>
      <c r="B41" s="303" t="s">
        <v>123</v>
      </c>
      <c r="C41" s="303"/>
      <c r="D41" s="303"/>
      <c r="E41" s="303"/>
      <c r="F41" s="303"/>
      <c r="G41" s="304"/>
      <c r="H41" s="169">
        <v>13701131</v>
      </c>
      <c r="I41" s="144">
        <v>13701131</v>
      </c>
    </row>
    <row r="42" spans="1:9" ht="15">
      <c r="A42" s="36" t="s">
        <v>124</v>
      </c>
      <c r="B42" s="303" t="s">
        <v>125</v>
      </c>
      <c r="C42" s="303"/>
      <c r="D42" s="303"/>
      <c r="E42" s="303"/>
      <c r="F42" s="303"/>
      <c r="G42" s="304"/>
      <c r="H42" s="169">
        <v>-140710290</v>
      </c>
      <c r="I42" s="144">
        <v>-143808500</v>
      </c>
    </row>
    <row r="43" spans="1:9" ht="15">
      <c r="A43" s="36" t="s">
        <v>126</v>
      </c>
      <c r="B43" s="303" t="s">
        <v>127</v>
      </c>
      <c r="C43" s="303"/>
      <c r="D43" s="303"/>
      <c r="E43" s="303"/>
      <c r="F43" s="303"/>
      <c r="G43" s="304"/>
      <c r="H43" s="169"/>
      <c r="I43" s="144"/>
    </row>
    <row r="44" spans="1:9" ht="15">
      <c r="A44" s="36" t="s">
        <v>128</v>
      </c>
      <c r="B44" s="303" t="s">
        <v>129</v>
      </c>
      <c r="C44" s="303"/>
      <c r="D44" s="303"/>
      <c r="E44" s="303"/>
      <c r="F44" s="303"/>
      <c r="G44" s="304"/>
      <c r="H44" s="169">
        <v>-3098210</v>
      </c>
      <c r="I44" s="144">
        <v>-20654450</v>
      </c>
    </row>
    <row r="45" spans="1:9" ht="15">
      <c r="A45" s="35" t="s">
        <v>130</v>
      </c>
      <c r="B45" s="300" t="s">
        <v>131</v>
      </c>
      <c r="C45" s="300"/>
      <c r="D45" s="300"/>
      <c r="E45" s="300"/>
      <c r="F45" s="300"/>
      <c r="G45" s="301"/>
      <c r="H45" s="168">
        <v>284889813</v>
      </c>
      <c r="I45" s="143">
        <v>264235363</v>
      </c>
    </row>
    <row r="46" spans="1:9" ht="15">
      <c r="A46" s="35" t="s">
        <v>132</v>
      </c>
      <c r="B46" s="300" t="s">
        <v>133</v>
      </c>
      <c r="C46" s="300"/>
      <c r="D46" s="300"/>
      <c r="E46" s="300"/>
      <c r="F46" s="300"/>
      <c r="G46" s="301"/>
      <c r="H46" s="168"/>
      <c r="I46" s="143">
        <v>48000</v>
      </c>
    </row>
    <row r="47" spans="1:9" ht="15">
      <c r="A47" s="35" t="s">
        <v>134</v>
      </c>
      <c r="B47" s="300" t="s">
        <v>135</v>
      </c>
      <c r="C47" s="300"/>
      <c r="D47" s="300"/>
      <c r="E47" s="300"/>
      <c r="F47" s="300"/>
      <c r="G47" s="301"/>
      <c r="H47" s="168"/>
      <c r="I47" s="143"/>
    </row>
    <row r="48" spans="1:9" ht="15">
      <c r="A48" s="145" t="s">
        <v>136</v>
      </c>
      <c r="B48" s="301" t="s">
        <v>137</v>
      </c>
      <c r="C48" s="310"/>
      <c r="D48" s="310"/>
      <c r="E48" s="310"/>
      <c r="F48" s="310"/>
      <c r="G48" s="310"/>
      <c r="H48" s="170">
        <v>0</v>
      </c>
      <c r="I48" s="146">
        <v>48000</v>
      </c>
    </row>
    <row r="49" spans="1:9" ht="15">
      <c r="A49" s="145" t="s">
        <v>138</v>
      </c>
      <c r="B49" s="300" t="s">
        <v>139</v>
      </c>
      <c r="C49" s="300"/>
      <c r="D49" s="300"/>
      <c r="E49" s="300"/>
      <c r="F49" s="300"/>
      <c r="G49" s="301"/>
      <c r="H49" s="170"/>
      <c r="I49" s="146"/>
    </row>
    <row r="50" spans="1:9" ht="15">
      <c r="A50" s="145" t="s">
        <v>239</v>
      </c>
      <c r="B50" s="300" t="s">
        <v>140</v>
      </c>
      <c r="C50" s="300"/>
      <c r="D50" s="300"/>
      <c r="E50" s="300"/>
      <c r="F50" s="300"/>
      <c r="G50" s="301"/>
      <c r="H50" s="170">
        <v>9178314</v>
      </c>
      <c r="I50" s="146">
        <v>8712770</v>
      </c>
    </row>
    <row r="51" spans="1:9" ht="15.75" thickBot="1">
      <c r="A51" s="147" t="s">
        <v>240</v>
      </c>
      <c r="B51" s="298" t="s">
        <v>141</v>
      </c>
      <c r="C51" s="299"/>
      <c r="D51" s="299"/>
      <c r="E51" s="299"/>
      <c r="F51" s="299"/>
      <c r="G51" s="299"/>
      <c r="H51" s="171">
        <v>294068127</v>
      </c>
      <c r="I51" s="148">
        <v>272996133</v>
      </c>
    </row>
  </sheetData>
  <sheetProtection/>
  <mergeCells count="49">
    <mergeCell ref="B34:G34"/>
    <mergeCell ref="B35:G35"/>
    <mergeCell ref="B48:G48"/>
    <mergeCell ref="B32:G32"/>
    <mergeCell ref="B33:G33"/>
    <mergeCell ref="B42:G42"/>
    <mergeCell ref="B43:G43"/>
    <mergeCell ref="B44:G44"/>
    <mergeCell ref="B41:G41"/>
    <mergeCell ref="B46:G46"/>
    <mergeCell ref="B29:G29"/>
    <mergeCell ref="B30:G30"/>
    <mergeCell ref="B31:G31"/>
    <mergeCell ref="B27:G27"/>
    <mergeCell ref="B18:G18"/>
    <mergeCell ref="B19:G19"/>
    <mergeCell ref="B20:G20"/>
    <mergeCell ref="B22:G22"/>
    <mergeCell ref="B21:G21"/>
    <mergeCell ref="B8:G8"/>
    <mergeCell ref="B14:G14"/>
    <mergeCell ref="B24:G24"/>
    <mergeCell ref="B25:G25"/>
    <mergeCell ref="H1:I1"/>
    <mergeCell ref="A3:I3"/>
    <mergeCell ref="A4:I4"/>
    <mergeCell ref="B23:G23"/>
    <mergeCell ref="B12:G12"/>
    <mergeCell ref="B13:G13"/>
    <mergeCell ref="H6:I6"/>
    <mergeCell ref="B16:G16"/>
    <mergeCell ref="B17:G17"/>
    <mergeCell ref="B7:G7"/>
    <mergeCell ref="B39:G39"/>
    <mergeCell ref="B40:G40"/>
    <mergeCell ref="B9:G9"/>
    <mergeCell ref="B10:G10"/>
    <mergeCell ref="B11:G11"/>
    <mergeCell ref="B15:G15"/>
    <mergeCell ref="B51:G51"/>
    <mergeCell ref="B50:G50"/>
    <mergeCell ref="B36:G36"/>
    <mergeCell ref="B37:G37"/>
    <mergeCell ref="B38:G38"/>
    <mergeCell ref="B26:G26"/>
    <mergeCell ref="B49:G49"/>
    <mergeCell ref="B45:G45"/>
    <mergeCell ref="B47:G47"/>
    <mergeCell ref="B28:G2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68.00390625" style="0" customWidth="1"/>
    <col min="3" max="3" width="16.421875" style="0" customWidth="1"/>
  </cols>
  <sheetData>
    <row r="1" spans="1:3" ht="15">
      <c r="A1" s="41"/>
      <c r="B1" s="41"/>
      <c r="C1" s="54" t="s">
        <v>142</v>
      </c>
    </row>
    <row r="2" spans="1:3" ht="15">
      <c r="A2" s="41"/>
      <c r="B2" s="41"/>
      <c r="C2" s="41"/>
    </row>
    <row r="3" spans="1:3" ht="15">
      <c r="A3" s="266" t="s">
        <v>0</v>
      </c>
      <c r="B3" s="266"/>
      <c r="C3" s="266"/>
    </row>
    <row r="4" spans="1:3" ht="15">
      <c r="A4" s="41"/>
      <c r="B4" s="4" t="s">
        <v>356</v>
      </c>
      <c r="C4" s="41"/>
    </row>
    <row r="5" spans="1:3" ht="15">
      <c r="A5" s="41"/>
      <c r="B5" s="41"/>
      <c r="C5" s="41"/>
    </row>
    <row r="6" spans="1:3" ht="15.75" thickBot="1">
      <c r="A6" s="41"/>
      <c r="B6" s="41"/>
      <c r="C6" s="54" t="s">
        <v>282</v>
      </c>
    </row>
    <row r="7" spans="1:3" ht="15">
      <c r="A7" s="149" t="s">
        <v>1</v>
      </c>
      <c r="B7" s="150" t="s">
        <v>59</v>
      </c>
      <c r="C7" s="151" t="s">
        <v>143</v>
      </c>
    </row>
    <row r="8" spans="1:3" ht="15">
      <c r="A8" s="36">
        <v>1</v>
      </c>
      <c r="B8" s="50" t="s">
        <v>144</v>
      </c>
      <c r="C8" s="51">
        <v>144872100</v>
      </c>
    </row>
    <row r="9" spans="1:3" ht="15">
      <c r="A9" s="36">
        <v>2</v>
      </c>
      <c r="B9" s="50" t="s">
        <v>149</v>
      </c>
      <c r="C9" s="51">
        <v>154062674</v>
      </c>
    </row>
    <row r="10" spans="1:3" ht="15">
      <c r="A10" s="152" t="s">
        <v>145</v>
      </c>
      <c r="B10" s="58" t="s">
        <v>152</v>
      </c>
      <c r="C10" s="142">
        <f>C8-C9</f>
        <v>-9190574</v>
      </c>
    </row>
    <row r="11" spans="1:3" ht="15">
      <c r="A11" s="36">
        <v>3</v>
      </c>
      <c r="B11" s="50" t="s">
        <v>150</v>
      </c>
      <c r="C11" s="51">
        <v>12055976</v>
      </c>
    </row>
    <row r="12" spans="1:3" ht="15">
      <c r="A12" s="36">
        <v>4</v>
      </c>
      <c r="B12" s="50" t="s">
        <v>151</v>
      </c>
      <c r="C12" s="51">
        <v>0</v>
      </c>
    </row>
    <row r="13" spans="1:3" ht="15">
      <c r="A13" s="152" t="s">
        <v>146</v>
      </c>
      <c r="B13" s="58" t="s">
        <v>153</v>
      </c>
      <c r="C13" s="142">
        <f>C11-C12</f>
        <v>12055976</v>
      </c>
    </row>
    <row r="14" spans="1:3" ht="15">
      <c r="A14" s="152" t="s">
        <v>77</v>
      </c>
      <c r="B14" s="58" t="s">
        <v>154</v>
      </c>
      <c r="C14" s="142">
        <f>C10+C13</f>
        <v>2865402</v>
      </c>
    </row>
    <row r="15" spans="1:3" ht="15">
      <c r="A15" s="36">
        <v>5</v>
      </c>
      <c r="B15" s="50" t="s">
        <v>155</v>
      </c>
      <c r="C15" s="51">
        <v>0</v>
      </c>
    </row>
    <row r="16" spans="1:3" ht="15">
      <c r="A16" s="36">
        <v>6</v>
      </c>
      <c r="B16" s="50" t="s">
        <v>156</v>
      </c>
      <c r="C16" s="51">
        <v>0</v>
      </c>
    </row>
    <row r="17" spans="1:3" ht="15">
      <c r="A17" s="152" t="s">
        <v>147</v>
      </c>
      <c r="B17" s="58" t="s">
        <v>157</v>
      </c>
      <c r="C17" s="142">
        <v>0</v>
      </c>
    </row>
    <row r="18" spans="1:3" ht="15">
      <c r="A18" s="36">
        <v>7</v>
      </c>
      <c r="B18" s="50" t="s">
        <v>158</v>
      </c>
      <c r="C18" s="51">
        <v>0</v>
      </c>
    </row>
    <row r="19" spans="1:3" ht="15">
      <c r="A19" s="36">
        <v>8</v>
      </c>
      <c r="B19" s="50" t="s">
        <v>159</v>
      </c>
      <c r="C19" s="51">
        <v>0</v>
      </c>
    </row>
    <row r="20" spans="1:3" ht="15">
      <c r="A20" s="152" t="s">
        <v>148</v>
      </c>
      <c r="B20" s="58" t="s">
        <v>160</v>
      </c>
      <c r="C20" s="142">
        <v>0</v>
      </c>
    </row>
    <row r="21" spans="1:3" ht="15">
      <c r="A21" s="152" t="s">
        <v>76</v>
      </c>
      <c r="B21" s="58" t="s">
        <v>161</v>
      </c>
      <c r="C21" s="142">
        <v>0</v>
      </c>
    </row>
    <row r="22" spans="1:3" ht="15">
      <c r="A22" s="152" t="s">
        <v>105</v>
      </c>
      <c r="B22" s="58" t="s">
        <v>162</v>
      </c>
      <c r="C22" s="142">
        <f>C14+C21</f>
        <v>2865402</v>
      </c>
    </row>
    <row r="23" spans="1:3" ht="15">
      <c r="A23" s="152" t="s">
        <v>114</v>
      </c>
      <c r="B23" s="58" t="s">
        <v>165</v>
      </c>
      <c r="C23" s="142">
        <v>0</v>
      </c>
    </row>
    <row r="24" spans="1:3" ht="15">
      <c r="A24" s="152" t="s">
        <v>115</v>
      </c>
      <c r="B24" s="58" t="s">
        <v>164</v>
      </c>
      <c r="C24" s="142">
        <f>C22-C23</f>
        <v>2865402</v>
      </c>
    </row>
    <row r="25" spans="1:3" ht="15">
      <c r="A25" s="152" t="s">
        <v>116</v>
      </c>
      <c r="B25" s="58" t="s">
        <v>163</v>
      </c>
      <c r="C25" s="142">
        <v>0</v>
      </c>
    </row>
    <row r="26" spans="1:3" ht="15.75" thickBot="1">
      <c r="A26" s="153" t="s">
        <v>130</v>
      </c>
      <c r="B26" s="154" t="s">
        <v>166</v>
      </c>
      <c r="C26" s="155">
        <v>0</v>
      </c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22">
      <selection activeCell="B42" sqref="B42"/>
    </sheetView>
  </sheetViews>
  <sheetFormatPr defaultColWidth="9.140625" defaultRowHeight="12.75"/>
  <cols>
    <col min="2" max="2" width="73.00390625" style="0" customWidth="1"/>
    <col min="3" max="3" width="18.140625" style="0" customWidth="1"/>
    <col min="4" max="4" width="17.57421875" style="0" customWidth="1"/>
  </cols>
  <sheetData>
    <row r="1" spans="1:4" ht="15">
      <c r="A1" s="41"/>
      <c r="B1" s="41"/>
      <c r="C1" s="41"/>
      <c r="D1" s="54" t="s">
        <v>167</v>
      </c>
    </row>
    <row r="2" spans="1:4" ht="10.5" customHeight="1">
      <c r="A2" s="41"/>
      <c r="B2" s="72"/>
      <c r="C2" s="72"/>
      <c r="D2" s="41"/>
    </row>
    <row r="3" spans="1:4" ht="18" customHeight="1">
      <c r="A3" s="266" t="s">
        <v>0</v>
      </c>
      <c r="B3" s="266"/>
      <c r="C3" s="266"/>
      <c r="D3" s="266"/>
    </row>
    <row r="4" spans="1:4" ht="21" customHeight="1">
      <c r="A4" s="266" t="s">
        <v>357</v>
      </c>
      <c r="B4" s="266"/>
      <c r="C4" s="266"/>
      <c r="D4" s="266"/>
    </row>
    <row r="5" spans="1:4" ht="15">
      <c r="A5" s="41"/>
      <c r="B5" s="41"/>
      <c r="C5" s="41"/>
      <c r="D5" s="41"/>
    </row>
    <row r="6" spans="1:4" ht="15.75" thickBot="1">
      <c r="A6" s="41"/>
      <c r="B6" s="41"/>
      <c r="C6" s="41"/>
      <c r="D6" s="54" t="s">
        <v>282</v>
      </c>
    </row>
    <row r="7" spans="1:4" ht="15">
      <c r="A7" s="73" t="s">
        <v>1</v>
      </c>
      <c r="B7" s="13" t="s">
        <v>59</v>
      </c>
      <c r="C7" s="150" t="s">
        <v>359</v>
      </c>
      <c r="D7" s="43" t="s">
        <v>168</v>
      </c>
    </row>
    <row r="8" spans="1:4" ht="15">
      <c r="A8" s="172">
        <v>1</v>
      </c>
      <c r="B8" s="74" t="s">
        <v>178</v>
      </c>
      <c r="C8" s="27"/>
      <c r="D8" s="144"/>
    </row>
    <row r="9" spans="1:4" ht="15">
      <c r="A9" s="172">
        <v>2</v>
      </c>
      <c r="B9" s="74" t="s">
        <v>365</v>
      </c>
      <c r="C9" s="27">
        <v>671000</v>
      </c>
      <c r="D9" s="144">
        <v>12077044</v>
      </c>
    </row>
    <row r="10" spans="1:4" ht="15">
      <c r="A10" s="172">
        <v>3</v>
      </c>
      <c r="B10" s="74" t="s">
        <v>179</v>
      </c>
      <c r="C10" s="27">
        <v>9292000</v>
      </c>
      <c r="D10" s="144"/>
    </row>
    <row r="11" spans="1:4" ht="15">
      <c r="A11" s="152" t="s">
        <v>145</v>
      </c>
      <c r="B11" s="71" t="s">
        <v>364</v>
      </c>
      <c r="C11" s="24">
        <f>C9+C10</f>
        <v>9963000</v>
      </c>
      <c r="D11" s="143">
        <v>12077044</v>
      </c>
    </row>
    <row r="12" spans="1:4" ht="15">
      <c r="A12" s="172">
        <v>4</v>
      </c>
      <c r="B12" s="74" t="s">
        <v>180</v>
      </c>
      <c r="C12" s="27"/>
      <c r="D12" s="144"/>
    </row>
    <row r="13" spans="1:4" ht="15">
      <c r="A13" s="172">
        <v>5</v>
      </c>
      <c r="B13" s="74" t="s">
        <v>181</v>
      </c>
      <c r="C13" s="27"/>
      <c r="D13" s="144"/>
    </row>
    <row r="14" spans="1:4" ht="15">
      <c r="A14" s="152" t="s">
        <v>146</v>
      </c>
      <c r="B14" s="71" t="s">
        <v>186</v>
      </c>
      <c r="C14" s="24"/>
      <c r="D14" s="143"/>
    </row>
    <row r="15" spans="1:4" ht="15">
      <c r="A15" s="172">
        <v>6</v>
      </c>
      <c r="B15" s="74" t="s">
        <v>182</v>
      </c>
      <c r="C15" s="27"/>
      <c r="D15" s="144"/>
    </row>
    <row r="16" spans="1:4" ht="15">
      <c r="A16" s="172">
        <v>7</v>
      </c>
      <c r="B16" s="74" t="s">
        <v>183</v>
      </c>
      <c r="C16" s="27">
        <v>147797000</v>
      </c>
      <c r="D16" s="144">
        <v>132601616</v>
      </c>
    </row>
    <row r="17" spans="1:4" ht="15">
      <c r="A17" s="172">
        <v>8</v>
      </c>
      <c r="B17" s="74" t="s">
        <v>184</v>
      </c>
      <c r="C17" s="27">
        <v>2152000</v>
      </c>
      <c r="D17" s="144">
        <v>92210</v>
      </c>
    </row>
    <row r="18" spans="1:4" ht="15">
      <c r="A18" s="152" t="s">
        <v>147</v>
      </c>
      <c r="B18" s="71" t="s">
        <v>185</v>
      </c>
      <c r="C18" s="24">
        <v>149949000</v>
      </c>
      <c r="D18" s="143">
        <v>132693826</v>
      </c>
    </row>
    <row r="19" spans="1:4" ht="15">
      <c r="A19" s="172">
        <v>9</v>
      </c>
      <c r="B19" s="74" t="s">
        <v>187</v>
      </c>
      <c r="C19" s="27">
        <v>2187000</v>
      </c>
      <c r="D19" s="144">
        <v>1323920</v>
      </c>
    </row>
    <row r="20" spans="1:4" ht="15">
      <c r="A20" s="172">
        <v>10</v>
      </c>
      <c r="B20" s="74" t="s">
        <v>188</v>
      </c>
      <c r="C20" s="27">
        <v>31296000</v>
      </c>
      <c r="D20" s="144">
        <v>29033505</v>
      </c>
    </row>
    <row r="21" spans="1:4" ht="15">
      <c r="A21" s="172">
        <v>11</v>
      </c>
      <c r="B21" s="74" t="s">
        <v>189</v>
      </c>
      <c r="C21" s="27"/>
      <c r="D21" s="144"/>
    </row>
    <row r="22" spans="1:4" ht="15">
      <c r="A22" s="172">
        <v>12</v>
      </c>
      <c r="B22" s="74" t="s">
        <v>190</v>
      </c>
      <c r="C22" s="27">
        <v>672000</v>
      </c>
      <c r="D22" s="144">
        <v>671400</v>
      </c>
    </row>
    <row r="23" spans="1:4" ht="15">
      <c r="A23" s="152" t="s">
        <v>148</v>
      </c>
      <c r="B23" s="71" t="s">
        <v>191</v>
      </c>
      <c r="C23" s="24">
        <v>34155000</v>
      </c>
      <c r="D23" s="143">
        <v>31028825</v>
      </c>
    </row>
    <row r="24" spans="1:4" ht="15">
      <c r="A24" s="172">
        <v>13</v>
      </c>
      <c r="B24" s="74" t="s">
        <v>192</v>
      </c>
      <c r="C24" s="27">
        <v>82223000</v>
      </c>
      <c r="D24" s="144">
        <v>83692227</v>
      </c>
    </row>
    <row r="25" spans="1:4" ht="15">
      <c r="A25" s="172">
        <v>14</v>
      </c>
      <c r="B25" s="74" t="s">
        <v>213</v>
      </c>
      <c r="C25" s="27">
        <v>4240000</v>
      </c>
      <c r="D25" s="144">
        <v>5361711</v>
      </c>
    </row>
    <row r="26" spans="1:4" ht="15">
      <c r="A26" s="172">
        <v>15</v>
      </c>
      <c r="B26" s="74" t="s">
        <v>193</v>
      </c>
      <c r="C26" s="27">
        <v>23002000</v>
      </c>
      <c r="D26" s="144">
        <v>23506244</v>
      </c>
    </row>
    <row r="27" spans="1:4" ht="15">
      <c r="A27" s="152" t="s">
        <v>169</v>
      </c>
      <c r="B27" s="71" t="s">
        <v>194</v>
      </c>
      <c r="C27" s="24">
        <v>109465000</v>
      </c>
      <c r="D27" s="143">
        <v>112560182</v>
      </c>
    </row>
    <row r="28" spans="1:4" ht="15">
      <c r="A28" s="152" t="s">
        <v>170</v>
      </c>
      <c r="B28" s="71" t="s">
        <v>195</v>
      </c>
      <c r="C28" s="24">
        <v>12215000</v>
      </c>
      <c r="D28" s="143">
        <v>11868087</v>
      </c>
    </row>
    <row r="29" spans="1:4" ht="15">
      <c r="A29" s="152" t="s">
        <v>171</v>
      </c>
      <c r="B29" s="71" t="s">
        <v>196</v>
      </c>
      <c r="C29" s="24">
        <v>12195000</v>
      </c>
      <c r="D29" s="143">
        <v>9996296</v>
      </c>
    </row>
    <row r="30" spans="1:4" ht="15">
      <c r="A30" s="152" t="s">
        <v>77</v>
      </c>
      <c r="B30" s="71" t="s">
        <v>367</v>
      </c>
      <c r="C30" s="24">
        <v>-8118000</v>
      </c>
      <c r="D30" s="143">
        <v>-20682520</v>
      </c>
    </row>
    <row r="31" spans="1:4" ht="15">
      <c r="A31" s="172">
        <v>16</v>
      </c>
      <c r="B31" s="74" t="s">
        <v>197</v>
      </c>
      <c r="C31" s="27"/>
      <c r="D31" s="144"/>
    </row>
    <row r="32" spans="1:4" ht="15">
      <c r="A32" s="172">
        <v>17</v>
      </c>
      <c r="B32" s="74" t="s">
        <v>198</v>
      </c>
      <c r="C32" s="27">
        <v>21000</v>
      </c>
      <c r="D32" s="144">
        <v>28070</v>
      </c>
    </row>
    <row r="33" spans="1:4" ht="15">
      <c r="A33" s="172">
        <v>18</v>
      </c>
      <c r="B33" s="74" t="s">
        <v>199</v>
      </c>
      <c r="C33" s="27"/>
      <c r="D33" s="143"/>
    </row>
    <row r="34" spans="1:4" ht="15">
      <c r="A34" s="172" t="s">
        <v>172</v>
      </c>
      <c r="B34" s="74" t="s">
        <v>200</v>
      </c>
      <c r="C34" s="27"/>
      <c r="D34" s="144"/>
    </row>
    <row r="35" spans="1:4" ht="15">
      <c r="A35" s="152" t="s">
        <v>173</v>
      </c>
      <c r="B35" s="71" t="s">
        <v>201</v>
      </c>
      <c r="C35" s="24">
        <v>21000</v>
      </c>
      <c r="D35" s="143">
        <v>28070</v>
      </c>
    </row>
    <row r="36" spans="1:4" ht="15">
      <c r="A36" s="172">
        <v>19</v>
      </c>
      <c r="B36" s="74" t="s">
        <v>202</v>
      </c>
      <c r="C36" s="27"/>
      <c r="D36" s="144"/>
    </row>
    <row r="37" spans="1:4" ht="15">
      <c r="A37" s="172">
        <v>20</v>
      </c>
      <c r="B37" s="74" t="s">
        <v>203</v>
      </c>
      <c r="C37" s="27"/>
      <c r="D37" s="144"/>
    </row>
    <row r="38" spans="1:4" ht="15">
      <c r="A38" s="172">
        <v>21</v>
      </c>
      <c r="B38" s="74" t="s">
        <v>204</v>
      </c>
      <c r="C38" s="27"/>
      <c r="D38" s="144"/>
    </row>
    <row r="39" spans="1:4" ht="15">
      <c r="A39" s="172" t="s">
        <v>174</v>
      </c>
      <c r="B39" s="74" t="s">
        <v>205</v>
      </c>
      <c r="C39" s="27"/>
      <c r="D39" s="144"/>
    </row>
    <row r="40" spans="1:4" ht="15">
      <c r="A40" s="152" t="s">
        <v>175</v>
      </c>
      <c r="B40" s="71" t="s">
        <v>206</v>
      </c>
      <c r="C40" s="24"/>
      <c r="D40" s="143"/>
    </row>
    <row r="41" spans="1:4" ht="15">
      <c r="A41" s="152" t="s">
        <v>76</v>
      </c>
      <c r="B41" s="71" t="s">
        <v>207</v>
      </c>
      <c r="C41" s="24">
        <v>21000</v>
      </c>
      <c r="D41" s="143">
        <v>28070</v>
      </c>
    </row>
    <row r="42" spans="1:4" ht="15">
      <c r="A42" s="152" t="s">
        <v>105</v>
      </c>
      <c r="B42" s="71" t="s">
        <v>368</v>
      </c>
      <c r="C42" s="24">
        <v>-8097000</v>
      </c>
      <c r="D42" s="143">
        <v>-20654450</v>
      </c>
    </row>
    <row r="43" spans="1:4" ht="15">
      <c r="A43" s="172">
        <v>22</v>
      </c>
      <c r="B43" s="74" t="s">
        <v>208</v>
      </c>
      <c r="C43" s="27"/>
      <c r="D43" s="144"/>
    </row>
    <row r="44" spans="1:4" ht="15">
      <c r="A44" s="172">
        <v>23</v>
      </c>
      <c r="B44" s="74" t="s">
        <v>209</v>
      </c>
      <c r="C44" s="27">
        <v>5000000</v>
      </c>
      <c r="D44" s="144"/>
    </row>
    <row r="45" spans="1:4" ht="15">
      <c r="A45" s="152" t="s">
        <v>176</v>
      </c>
      <c r="B45" s="71" t="s">
        <v>210</v>
      </c>
      <c r="C45" s="24">
        <v>5000000</v>
      </c>
      <c r="D45" s="143"/>
    </row>
    <row r="46" spans="1:4" ht="15">
      <c r="A46" s="152" t="s">
        <v>177</v>
      </c>
      <c r="B46" s="71" t="s">
        <v>211</v>
      </c>
      <c r="C46" s="24"/>
      <c r="D46" s="143"/>
    </row>
    <row r="47" spans="1:4" ht="15">
      <c r="A47" s="152" t="s">
        <v>114</v>
      </c>
      <c r="B47" s="71" t="s">
        <v>212</v>
      </c>
      <c r="C47" s="24">
        <v>5000000</v>
      </c>
      <c r="D47" s="143"/>
    </row>
    <row r="48" spans="1:4" ht="15.75" thickBot="1">
      <c r="A48" s="153" t="s">
        <v>115</v>
      </c>
      <c r="B48" s="173" t="s">
        <v>366</v>
      </c>
      <c r="C48" s="174">
        <v>-3097000</v>
      </c>
      <c r="D48" s="148">
        <v>-20654450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7">
      <selection activeCell="B21" sqref="B21"/>
    </sheetView>
  </sheetViews>
  <sheetFormatPr defaultColWidth="9.140625" defaultRowHeight="12.75"/>
  <cols>
    <col min="1" max="1" width="9.140625" style="0" customWidth="1"/>
    <col min="2" max="2" width="55.00390625" style="0" customWidth="1"/>
    <col min="3" max="3" width="17.28125" style="0" customWidth="1"/>
    <col min="4" max="4" width="13.8515625" style="0" customWidth="1"/>
    <col min="5" max="5" width="13.28125" style="0" customWidth="1"/>
    <col min="6" max="6" width="14.421875" style="0" customWidth="1"/>
  </cols>
  <sheetData>
    <row r="1" spans="1:6" ht="15">
      <c r="A1" s="2"/>
      <c r="B1" s="2"/>
      <c r="C1" s="2"/>
      <c r="D1" s="2"/>
      <c r="E1" s="3"/>
      <c r="F1" s="54" t="s">
        <v>214</v>
      </c>
    </row>
    <row r="2" spans="1:6" ht="12.75">
      <c r="A2" s="2"/>
      <c r="B2" s="2"/>
      <c r="C2" s="2"/>
      <c r="D2" s="2"/>
      <c r="E2" s="2"/>
      <c r="F2" s="2"/>
    </row>
    <row r="3" spans="1:6" ht="15">
      <c r="A3" s="266" t="s">
        <v>215</v>
      </c>
      <c r="B3" s="266"/>
      <c r="C3" s="266"/>
      <c r="D3" s="266"/>
      <c r="E3" s="266"/>
      <c r="F3" s="266"/>
    </row>
    <row r="4" spans="1:6" ht="12.75">
      <c r="A4" s="2"/>
      <c r="B4" s="2"/>
      <c r="C4" s="2"/>
      <c r="D4" s="2"/>
      <c r="E4" s="2"/>
      <c r="F4" s="2"/>
    </row>
    <row r="5" spans="1:6" ht="15">
      <c r="A5" s="266" t="s">
        <v>300</v>
      </c>
      <c r="B5" s="266"/>
      <c r="C5" s="266"/>
      <c r="D5" s="266"/>
      <c r="E5" s="266"/>
      <c r="F5" s="266"/>
    </row>
    <row r="6" spans="1:6" ht="15">
      <c r="A6" s="4"/>
      <c r="B6" s="9"/>
      <c r="C6" s="9"/>
      <c r="D6" s="9"/>
      <c r="E6" s="9"/>
      <c r="F6" s="2"/>
    </row>
    <row r="7" spans="1:6" ht="15">
      <c r="A7" s="266"/>
      <c r="B7" s="266"/>
      <c r="C7" s="266"/>
      <c r="D7" s="266"/>
      <c r="E7" s="266"/>
      <c r="F7" s="2"/>
    </row>
    <row r="8" spans="1:6" ht="15">
      <c r="A8" s="315" t="s">
        <v>301</v>
      </c>
      <c r="B8" s="315"/>
      <c r="C8" s="315"/>
      <c r="D8" s="315"/>
      <c r="E8" s="315"/>
      <c r="F8" s="315"/>
    </row>
    <row r="9" spans="1:6" ht="15.75" thickBot="1">
      <c r="A9" s="41"/>
      <c r="B9" s="41"/>
      <c r="C9" s="41"/>
      <c r="D9" s="41"/>
      <c r="E9" s="54"/>
      <c r="F9" s="54" t="s">
        <v>282</v>
      </c>
    </row>
    <row r="10" spans="1:6" ht="15">
      <c r="A10" s="55" t="s">
        <v>1</v>
      </c>
      <c r="B10" s="13" t="s">
        <v>216</v>
      </c>
      <c r="C10" s="11" t="s">
        <v>2</v>
      </c>
      <c r="D10" s="13" t="s">
        <v>4</v>
      </c>
      <c r="E10" s="13" t="s">
        <v>5</v>
      </c>
      <c r="F10" s="43" t="s">
        <v>5</v>
      </c>
    </row>
    <row r="11" spans="1:6" ht="15">
      <c r="A11" s="56"/>
      <c r="B11" s="17"/>
      <c r="C11" s="16" t="s">
        <v>3</v>
      </c>
      <c r="D11" s="17" t="s">
        <v>3</v>
      </c>
      <c r="E11" s="17"/>
      <c r="F11" s="57" t="s">
        <v>6</v>
      </c>
    </row>
    <row r="12" spans="1:6" ht="24.75" customHeight="1">
      <c r="A12" s="35" t="s">
        <v>145</v>
      </c>
      <c r="B12" s="58" t="s">
        <v>28</v>
      </c>
      <c r="C12" s="59">
        <f>C13+C14+C15+C16</f>
        <v>12193000</v>
      </c>
      <c r="D12" s="59">
        <f>D13+D14+D15+D16</f>
        <v>11531000</v>
      </c>
      <c r="E12" s="59">
        <f>E13+E14+E15+E16</f>
        <v>11528588</v>
      </c>
      <c r="F12" s="98">
        <f>E12/D12*100</f>
        <v>99.97908247333275</v>
      </c>
    </row>
    <row r="13" spans="1:6" ht="15">
      <c r="A13" s="36" t="s">
        <v>8</v>
      </c>
      <c r="B13" s="50" t="s">
        <v>29</v>
      </c>
      <c r="C13" s="60">
        <v>86000</v>
      </c>
      <c r="D13" s="60">
        <v>20000</v>
      </c>
      <c r="E13" s="60">
        <v>19500</v>
      </c>
      <c r="F13" s="102">
        <f aca="true" t="shared" si="0" ref="F13:F25">E13/D13*100</f>
        <v>97.5</v>
      </c>
    </row>
    <row r="14" spans="1:6" ht="15">
      <c r="A14" s="36" t="s">
        <v>9</v>
      </c>
      <c r="B14" s="50" t="s">
        <v>31</v>
      </c>
      <c r="C14" s="60">
        <v>12000000</v>
      </c>
      <c r="D14" s="60">
        <v>11410000</v>
      </c>
      <c r="E14" s="60">
        <v>11409754</v>
      </c>
      <c r="F14" s="102">
        <f t="shared" si="0"/>
        <v>99.99784399649431</v>
      </c>
    </row>
    <row r="15" spans="1:6" ht="15">
      <c r="A15" s="36" t="s">
        <v>10</v>
      </c>
      <c r="B15" s="50" t="s">
        <v>217</v>
      </c>
      <c r="C15" s="60">
        <v>7000</v>
      </c>
      <c r="D15" s="60">
        <v>8000</v>
      </c>
      <c r="E15" s="60">
        <v>7124</v>
      </c>
      <c r="F15" s="102">
        <f t="shared" si="0"/>
        <v>89.05</v>
      </c>
    </row>
    <row r="16" spans="1:6" ht="15">
      <c r="A16" s="36" t="s">
        <v>11</v>
      </c>
      <c r="B16" s="50" t="s">
        <v>218</v>
      </c>
      <c r="C16" s="60">
        <v>100000</v>
      </c>
      <c r="D16" s="60">
        <v>93000</v>
      </c>
      <c r="E16" s="60">
        <v>92210</v>
      </c>
      <c r="F16" s="102">
        <f t="shared" si="0"/>
        <v>99.1505376344086</v>
      </c>
    </row>
    <row r="17" spans="1:6" ht="25.5" customHeight="1">
      <c r="A17" s="35" t="s">
        <v>146</v>
      </c>
      <c r="B17" s="58" t="s">
        <v>285</v>
      </c>
      <c r="C17" s="59">
        <f>C18+C19</f>
        <v>42350000</v>
      </c>
      <c r="D17" s="59">
        <f>D18+D19+D20+D21</f>
        <v>42699000</v>
      </c>
      <c r="E17" s="59">
        <f>E18+E19</f>
        <v>41869893</v>
      </c>
      <c r="F17" s="98">
        <f t="shared" si="0"/>
        <v>98.05825194969438</v>
      </c>
    </row>
    <row r="18" spans="1:6" ht="15">
      <c r="A18" s="36" t="s">
        <v>36</v>
      </c>
      <c r="B18" s="50" t="s">
        <v>37</v>
      </c>
      <c r="C18" s="60">
        <v>38175000</v>
      </c>
      <c r="D18" s="60">
        <v>37857000</v>
      </c>
      <c r="E18" s="60">
        <v>37856100</v>
      </c>
      <c r="F18" s="102">
        <f t="shared" si="0"/>
        <v>99.99762263253824</v>
      </c>
    </row>
    <row r="19" spans="1:6" ht="15">
      <c r="A19" s="36" t="s">
        <v>286</v>
      </c>
      <c r="B19" s="50" t="s">
        <v>38</v>
      </c>
      <c r="C19" s="60">
        <v>4175000</v>
      </c>
      <c r="D19" s="60">
        <v>4014000</v>
      </c>
      <c r="E19" s="60">
        <v>4013793</v>
      </c>
      <c r="F19" s="102">
        <f t="shared" si="0"/>
        <v>99.99484304932736</v>
      </c>
    </row>
    <row r="20" spans="1:6" ht="15">
      <c r="A20" s="36" t="s">
        <v>287</v>
      </c>
      <c r="B20" s="50" t="s">
        <v>288</v>
      </c>
      <c r="C20" s="60"/>
      <c r="D20" s="60">
        <v>635000</v>
      </c>
      <c r="E20" s="60">
        <v>634368</v>
      </c>
      <c r="F20" s="102">
        <f t="shared" si="0"/>
        <v>99.90047244094488</v>
      </c>
    </row>
    <row r="21" spans="1:6" ht="15">
      <c r="A21" s="36" t="s">
        <v>363</v>
      </c>
      <c r="B21" s="50" t="s">
        <v>361</v>
      </c>
      <c r="C21" s="60"/>
      <c r="D21" s="60">
        <v>193000</v>
      </c>
      <c r="E21" s="60">
        <v>192571</v>
      </c>
      <c r="F21" s="102">
        <f t="shared" si="0"/>
        <v>99.77772020725388</v>
      </c>
    </row>
    <row r="22" spans="1:6" ht="25.5" customHeight="1">
      <c r="A22" s="35" t="s">
        <v>147</v>
      </c>
      <c r="B22" s="58" t="s">
        <v>219</v>
      </c>
      <c r="C22" s="59">
        <f>C23+C24</f>
        <v>86414000</v>
      </c>
      <c r="D22" s="59">
        <f>D23+D24</f>
        <v>91798000</v>
      </c>
      <c r="E22" s="59">
        <f>E23+E24</f>
        <v>91797970</v>
      </c>
      <c r="F22" s="98">
        <f t="shared" si="0"/>
        <v>99.99996731954944</v>
      </c>
    </row>
    <row r="23" spans="1:6" ht="15">
      <c r="A23" s="36" t="s">
        <v>43</v>
      </c>
      <c r="B23" s="50" t="s">
        <v>220</v>
      </c>
      <c r="C23" s="60">
        <v>2324000</v>
      </c>
      <c r="D23" s="60">
        <v>3268000</v>
      </c>
      <c r="E23" s="60">
        <v>3268122</v>
      </c>
      <c r="F23" s="102">
        <f t="shared" si="0"/>
        <v>100.00373317013465</v>
      </c>
    </row>
    <row r="24" spans="1:6" ht="15.75" thickBot="1">
      <c r="A24" s="37" t="s">
        <v>221</v>
      </c>
      <c r="B24" s="104" t="s">
        <v>222</v>
      </c>
      <c r="C24" s="105">
        <v>84090000</v>
      </c>
      <c r="D24" s="105">
        <v>88530000</v>
      </c>
      <c r="E24" s="105">
        <v>88529848</v>
      </c>
      <c r="F24" s="103">
        <f t="shared" si="0"/>
        <v>99.99982830678866</v>
      </c>
    </row>
    <row r="25" spans="1:6" ht="25.5" customHeight="1" thickBot="1">
      <c r="A25" s="106"/>
      <c r="B25" s="107" t="s">
        <v>44</v>
      </c>
      <c r="C25" s="108">
        <f>C12+C17+C22</f>
        <v>140957000</v>
      </c>
      <c r="D25" s="108">
        <f>D12+D17+D22</f>
        <v>146028000</v>
      </c>
      <c r="E25" s="109">
        <f>E12+E17+E22</f>
        <v>145196451</v>
      </c>
      <c r="F25" s="101">
        <f t="shared" si="0"/>
        <v>99.4305550990221</v>
      </c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5">
      <c r="A28" s="315" t="s">
        <v>299</v>
      </c>
      <c r="B28" s="316"/>
      <c r="C28" s="316"/>
      <c r="D28" s="316"/>
      <c r="E28" s="316"/>
      <c r="F28" s="316"/>
    </row>
    <row r="29" spans="1:6" ht="15.75" thickBot="1">
      <c r="A29" s="41"/>
      <c r="B29" s="41"/>
      <c r="C29" s="41"/>
      <c r="D29" s="41"/>
      <c r="E29" s="41"/>
      <c r="F29" s="54" t="s">
        <v>282</v>
      </c>
    </row>
    <row r="30" spans="1:6" ht="18.75" customHeight="1">
      <c r="A30" s="313" t="s">
        <v>1</v>
      </c>
      <c r="B30" s="311" t="s">
        <v>338</v>
      </c>
      <c r="C30" s="87" t="s">
        <v>339</v>
      </c>
      <c r="D30" s="87" t="s">
        <v>4</v>
      </c>
      <c r="E30" s="90" t="s">
        <v>5</v>
      </c>
      <c r="F30" s="90" t="s">
        <v>5</v>
      </c>
    </row>
    <row r="31" spans="1:6" ht="18" customHeight="1" thickBot="1">
      <c r="A31" s="314"/>
      <c r="B31" s="312"/>
      <c r="C31" s="88" t="s">
        <v>3</v>
      </c>
      <c r="D31" s="88" t="s">
        <v>3</v>
      </c>
      <c r="E31" s="91"/>
      <c r="F31" s="91" t="s">
        <v>6</v>
      </c>
    </row>
    <row r="32" spans="1:6" ht="15">
      <c r="A32" s="61" t="s">
        <v>7</v>
      </c>
      <c r="B32" s="86" t="s">
        <v>14</v>
      </c>
      <c r="C32" s="89">
        <f>C33+C34+C35+C36+C37+C38+C39+C40</f>
        <v>83024000</v>
      </c>
      <c r="D32" s="89">
        <f>D33+D34+D35+D36+D37+D38+D39</f>
        <v>89418000</v>
      </c>
      <c r="E32" s="89">
        <f>E33+E34+E35+E36+E37+E38+E39</f>
        <v>89402587</v>
      </c>
      <c r="F32" s="80">
        <f>E32/D32*100</f>
        <v>99.98276297837124</v>
      </c>
    </row>
    <row r="33" spans="1:6" ht="15">
      <c r="A33" s="63" t="s">
        <v>302</v>
      </c>
      <c r="B33" s="64" t="s">
        <v>303</v>
      </c>
      <c r="C33" s="78">
        <v>77431000</v>
      </c>
      <c r="D33" s="78">
        <v>83248000</v>
      </c>
      <c r="E33" s="97">
        <v>83246277</v>
      </c>
      <c r="F33" s="80">
        <f>E33/D33*100</f>
        <v>99.99793028060733</v>
      </c>
    </row>
    <row r="34" spans="1:6" ht="15">
      <c r="A34" s="63" t="s">
        <v>304</v>
      </c>
      <c r="B34" s="64" t="s">
        <v>306</v>
      </c>
      <c r="C34" s="78">
        <v>2482000</v>
      </c>
      <c r="D34" s="78">
        <v>831000</v>
      </c>
      <c r="E34" s="97">
        <v>829473</v>
      </c>
      <c r="F34" s="80">
        <f aca="true" t="shared" si="1" ref="F34:F62">E34/D34*100</f>
        <v>99.81624548736463</v>
      </c>
    </row>
    <row r="35" spans="1:6" ht="15">
      <c r="A35" s="63" t="s">
        <v>305</v>
      </c>
      <c r="B35" s="66" t="s">
        <v>308</v>
      </c>
      <c r="C35" s="79">
        <v>416000</v>
      </c>
      <c r="D35" s="78">
        <v>392000</v>
      </c>
      <c r="E35" s="97">
        <v>392000</v>
      </c>
      <c r="F35" s="80">
        <f t="shared" si="1"/>
        <v>100</v>
      </c>
    </row>
    <row r="36" spans="1:6" ht="15">
      <c r="A36" s="65" t="s">
        <v>307</v>
      </c>
      <c r="B36" s="66" t="s">
        <v>310</v>
      </c>
      <c r="C36" s="78">
        <v>1112000</v>
      </c>
      <c r="D36" s="78">
        <v>1543000</v>
      </c>
      <c r="E36" s="94">
        <v>1543000</v>
      </c>
      <c r="F36" s="80">
        <f t="shared" si="1"/>
        <v>100</v>
      </c>
    </row>
    <row r="37" spans="1:6" ht="15">
      <c r="A37" s="65" t="s">
        <v>309</v>
      </c>
      <c r="B37" s="66" t="s">
        <v>312</v>
      </c>
      <c r="C37" s="79">
        <v>632000</v>
      </c>
      <c r="D37" s="78">
        <v>538000</v>
      </c>
      <c r="E37" s="94">
        <v>528170</v>
      </c>
      <c r="F37" s="80">
        <f t="shared" si="1"/>
        <v>98.1728624535316</v>
      </c>
    </row>
    <row r="38" spans="1:6" ht="15">
      <c r="A38" s="65" t="s">
        <v>311</v>
      </c>
      <c r="B38" s="66" t="s">
        <v>314</v>
      </c>
      <c r="C38" s="79">
        <v>329000</v>
      </c>
      <c r="D38" s="78">
        <v>2499000</v>
      </c>
      <c r="E38" s="94">
        <v>2497972</v>
      </c>
      <c r="F38" s="80">
        <f t="shared" si="1"/>
        <v>99.95886354541817</v>
      </c>
    </row>
    <row r="39" spans="1:6" ht="15">
      <c r="A39" s="65" t="s">
        <v>313</v>
      </c>
      <c r="B39" s="66" t="s">
        <v>316</v>
      </c>
      <c r="C39" s="79">
        <v>622000</v>
      </c>
      <c r="D39" s="78">
        <v>367000</v>
      </c>
      <c r="E39" s="94">
        <v>365695</v>
      </c>
      <c r="F39" s="80">
        <f t="shared" si="1"/>
        <v>99.64441416893733</v>
      </c>
    </row>
    <row r="40" spans="1:6" ht="15">
      <c r="A40" s="65" t="s">
        <v>315</v>
      </c>
      <c r="B40" s="66"/>
      <c r="C40" s="79"/>
      <c r="D40" s="78"/>
      <c r="E40" s="94"/>
      <c r="F40" s="80"/>
    </row>
    <row r="41" spans="1:6" ht="15">
      <c r="A41" s="67" t="s">
        <v>35</v>
      </c>
      <c r="B41" s="62" t="s">
        <v>15</v>
      </c>
      <c r="C41" s="77">
        <f>C42+C43+C44</f>
        <v>21729000</v>
      </c>
      <c r="D41" s="77">
        <f>D42+D43+D44+D45</f>
        <v>23635000</v>
      </c>
      <c r="E41" s="77">
        <f>E42+E43+E44+E45</f>
        <v>23593307</v>
      </c>
      <c r="F41" s="80">
        <f t="shared" si="1"/>
        <v>99.82359636132854</v>
      </c>
    </row>
    <row r="42" spans="1:6" ht="15">
      <c r="A42" s="68" t="s">
        <v>317</v>
      </c>
      <c r="B42" s="69" t="s">
        <v>318</v>
      </c>
      <c r="C42" s="78">
        <v>21586000</v>
      </c>
      <c r="D42" s="78">
        <v>23435000</v>
      </c>
      <c r="E42" s="94">
        <v>23432722</v>
      </c>
      <c r="F42" s="80">
        <f t="shared" si="1"/>
        <v>99.99027949647963</v>
      </c>
    </row>
    <row r="43" spans="1:6" ht="15">
      <c r="A43" s="68" t="s">
        <v>319</v>
      </c>
      <c r="B43" s="69" t="s">
        <v>320</v>
      </c>
      <c r="C43" s="78">
        <v>69000</v>
      </c>
      <c r="D43" s="78">
        <v>73000</v>
      </c>
      <c r="E43" s="94">
        <v>65315</v>
      </c>
      <c r="F43" s="80">
        <f t="shared" si="1"/>
        <v>89.47260273972603</v>
      </c>
    </row>
    <row r="44" spans="1:6" ht="15">
      <c r="A44" s="68" t="s">
        <v>321</v>
      </c>
      <c r="B44" s="69" t="s">
        <v>322</v>
      </c>
      <c r="C44" s="78">
        <v>74000</v>
      </c>
      <c r="D44" s="78">
        <v>77000</v>
      </c>
      <c r="E44" s="94">
        <v>69972</v>
      </c>
      <c r="F44" s="80">
        <f t="shared" si="1"/>
        <v>90.87272727272727</v>
      </c>
    </row>
    <row r="45" spans="1:6" ht="15">
      <c r="A45" s="68" t="s">
        <v>340</v>
      </c>
      <c r="B45" s="69" t="s">
        <v>341</v>
      </c>
      <c r="C45" s="78"/>
      <c r="D45" s="78">
        <v>50000</v>
      </c>
      <c r="E45" s="94">
        <v>25298</v>
      </c>
      <c r="F45" s="80">
        <f t="shared" si="1"/>
        <v>50.596</v>
      </c>
    </row>
    <row r="46" spans="1:6" ht="15">
      <c r="A46" s="68"/>
      <c r="B46" s="69"/>
      <c r="C46" s="78"/>
      <c r="D46" s="78"/>
      <c r="E46" s="94"/>
      <c r="F46" s="80"/>
    </row>
    <row r="47" spans="1:6" ht="15">
      <c r="A47" s="67" t="s">
        <v>42</v>
      </c>
      <c r="B47" s="62" t="s">
        <v>16</v>
      </c>
      <c r="C47" s="77">
        <f>C48+C49+C50+C51+C52+C53+C54</f>
        <v>34507000</v>
      </c>
      <c r="D47" s="77">
        <f>D48+D49+D50+D51+D52+D53+D54</f>
        <v>32898000</v>
      </c>
      <c r="E47" s="77">
        <f>E48+E49+E50+E51+E52+E53+E54</f>
        <v>30973825</v>
      </c>
      <c r="F47" s="80">
        <f t="shared" si="1"/>
        <v>94.15108821204936</v>
      </c>
    </row>
    <row r="48" spans="1:6" ht="15">
      <c r="A48" s="68" t="s">
        <v>323</v>
      </c>
      <c r="B48" s="69" t="s">
        <v>324</v>
      </c>
      <c r="C48" s="78">
        <v>2380000</v>
      </c>
      <c r="D48" s="78">
        <v>1947000</v>
      </c>
      <c r="E48" s="94">
        <v>1265611</v>
      </c>
      <c r="F48" s="80">
        <f t="shared" si="1"/>
        <v>65.00313302516693</v>
      </c>
    </row>
    <row r="49" spans="1:6" ht="15">
      <c r="A49" s="68" t="s">
        <v>325</v>
      </c>
      <c r="B49" s="69" t="s">
        <v>326</v>
      </c>
      <c r="C49" s="78">
        <v>847000</v>
      </c>
      <c r="D49" s="78">
        <v>963000</v>
      </c>
      <c r="E49" s="94">
        <v>881764</v>
      </c>
      <c r="F49" s="80">
        <f t="shared" si="1"/>
        <v>91.56427829698858</v>
      </c>
    </row>
    <row r="50" spans="1:6" ht="15">
      <c r="A50" s="68" t="s">
        <v>327</v>
      </c>
      <c r="B50" s="69" t="s">
        <v>328</v>
      </c>
      <c r="C50" s="78">
        <v>1155000</v>
      </c>
      <c r="D50" s="78">
        <v>1015000</v>
      </c>
      <c r="E50" s="94">
        <v>985419</v>
      </c>
      <c r="F50" s="80">
        <f t="shared" si="1"/>
        <v>97.0856157635468</v>
      </c>
    </row>
    <row r="51" spans="1:6" ht="15">
      <c r="A51" s="68" t="s">
        <v>329</v>
      </c>
      <c r="B51" s="69" t="s">
        <v>330</v>
      </c>
      <c r="C51" s="78">
        <v>24678000</v>
      </c>
      <c r="D51" s="78">
        <v>24253000</v>
      </c>
      <c r="E51" s="94">
        <v>23338176</v>
      </c>
      <c r="F51" s="80">
        <f t="shared" si="1"/>
        <v>96.22799653651096</v>
      </c>
    </row>
    <row r="52" spans="1:6" ht="15">
      <c r="A52" s="68" t="s">
        <v>331</v>
      </c>
      <c r="B52" s="69" t="s">
        <v>332</v>
      </c>
      <c r="C52" s="78">
        <v>1690000</v>
      </c>
      <c r="D52" s="78">
        <v>1623000</v>
      </c>
      <c r="E52" s="94">
        <v>1564475</v>
      </c>
      <c r="F52" s="80">
        <f t="shared" si="1"/>
        <v>96.39402341343192</v>
      </c>
    </row>
    <row r="53" spans="1:6" ht="15">
      <c r="A53" s="68" t="s">
        <v>333</v>
      </c>
      <c r="B53" s="69" t="s">
        <v>334</v>
      </c>
      <c r="C53" s="78">
        <v>1657000</v>
      </c>
      <c r="D53" s="78">
        <v>1131000</v>
      </c>
      <c r="E53" s="94">
        <v>973227</v>
      </c>
      <c r="F53" s="80">
        <f t="shared" si="1"/>
        <v>86.05013262599469</v>
      </c>
    </row>
    <row r="54" spans="1:6" ht="15">
      <c r="A54" s="68" t="s">
        <v>335</v>
      </c>
      <c r="B54" s="69" t="s">
        <v>336</v>
      </c>
      <c r="C54" s="78">
        <v>2100000</v>
      </c>
      <c r="D54" s="78">
        <v>1966000</v>
      </c>
      <c r="E54" s="94">
        <v>1965153</v>
      </c>
      <c r="F54" s="80">
        <f t="shared" si="1"/>
        <v>99.95691759918617</v>
      </c>
    </row>
    <row r="55" spans="1:6" ht="15">
      <c r="A55" s="76"/>
      <c r="B55" s="69"/>
      <c r="C55" s="78"/>
      <c r="D55" s="78"/>
      <c r="E55" s="95"/>
      <c r="F55" s="80"/>
    </row>
    <row r="56" spans="1:6" ht="15">
      <c r="A56" s="70" t="s">
        <v>243</v>
      </c>
      <c r="B56" s="62" t="s">
        <v>337</v>
      </c>
      <c r="C56" s="77">
        <v>1697000</v>
      </c>
      <c r="D56" s="77"/>
      <c r="E56" s="95"/>
      <c r="F56" s="80"/>
    </row>
    <row r="57" spans="1:6" ht="15">
      <c r="A57" s="70"/>
      <c r="B57" s="75"/>
      <c r="C57" s="77"/>
      <c r="D57" s="77"/>
      <c r="E57" s="95"/>
      <c r="F57" s="80"/>
    </row>
    <row r="58" spans="1:6" ht="15">
      <c r="A58" s="70" t="s">
        <v>342</v>
      </c>
      <c r="B58" s="75" t="s">
        <v>343</v>
      </c>
      <c r="C58" s="77"/>
      <c r="D58" s="77">
        <f>D59+D60</f>
        <v>77000</v>
      </c>
      <c r="E58" s="77">
        <f>E59+E60</f>
        <v>75980</v>
      </c>
      <c r="F58" s="80">
        <f t="shared" si="1"/>
        <v>98.67532467532467</v>
      </c>
    </row>
    <row r="59" spans="1:6" ht="15">
      <c r="A59" s="76" t="s">
        <v>344</v>
      </c>
      <c r="B59" s="92" t="s">
        <v>346</v>
      </c>
      <c r="C59" s="93"/>
      <c r="D59" s="93">
        <v>60000</v>
      </c>
      <c r="E59" s="96">
        <v>59827</v>
      </c>
      <c r="F59" s="80">
        <f t="shared" si="1"/>
        <v>99.71166666666666</v>
      </c>
    </row>
    <row r="60" spans="1:6" ht="15">
      <c r="A60" s="76" t="s">
        <v>345</v>
      </c>
      <c r="B60" s="92" t="s">
        <v>347</v>
      </c>
      <c r="C60" s="93"/>
      <c r="D60" s="93">
        <v>17000</v>
      </c>
      <c r="E60" s="96">
        <v>16153</v>
      </c>
      <c r="F60" s="80">
        <f t="shared" si="1"/>
        <v>95.01764705882353</v>
      </c>
    </row>
    <row r="61" spans="1:6" ht="15.75" thickBot="1">
      <c r="A61" s="70"/>
      <c r="B61" s="75"/>
      <c r="C61" s="81"/>
      <c r="D61" s="81"/>
      <c r="E61" s="95"/>
      <c r="F61" s="99"/>
    </row>
    <row r="62" spans="1:6" ht="15.75" thickBot="1">
      <c r="A62" s="83"/>
      <c r="B62" s="85" t="s">
        <v>22</v>
      </c>
      <c r="C62" s="84">
        <f>C32+C41+C47+C56</f>
        <v>140957000</v>
      </c>
      <c r="D62" s="82">
        <f>D32+D41+D47+D58</f>
        <v>146028000</v>
      </c>
      <c r="E62" s="82">
        <f>E32+E41+E47+E58</f>
        <v>144045699</v>
      </c>
      <c r="F62" s="100">
        <f t="shared" si="1"/>
        <v>98.6425199276851</v>
      </c>
    </row>
  </sheetData>
  <sheetProtection/>
  <mergeCells count="7">
    <mergeCell ref="B30:B31"/>
    <mergeCell ref="A30:A31"/>
    <mergeCell ref="A28:F28"/>
    <mergeCell ref="A7:E7"/>
    <mergeCell ref="A3:F3"/>
    <mergeCell ref="A8:F8"/>
    <mergeCell ref="A5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54.8515625" style="0" customWidth="1"/>
    <col min="3" max="3" width="23.8515625" style="0" customWidth="1"/>
  </cols>
  <sheetData>
    <row r="1" spans="1:3" ht="15">
      <c r="A1" s="41"/>
      <c r="B1" s="41"/>
      <c r="C1" s="54" t="s">
        <v>223</v>
      </c>
    </row>
    <row r="2" spans="1:3" ht="15">
      <c r="A2" s="41"/>
      <c r="B2" s="41"/>
      <c r="C2" s="41"/>
    </row>
    <row r="3" spans="1:3" ht="15">
      <c r="A3" s="266" t="s">
        <v>0</v>
      </c>
      <c r="B3" s="266"/>
      <c r="C3" s="266"/>
    </row>
    <row r="4" spans="1:3" ht="15">
      <c r="A4" s="41"/>
      <c r="B4" s="41"/>
      <c r="C4" s="41"/>
    </row>
    <row r="5" spans="1:3" ht="15">
      <c r="A5" s="266" t="s">
        <v>295</v>
      </c>
      <c r="B5" s="266"/>
      <c r="C5" s="266"/>
    </row>
    <row r="6" spans="1:3" ht="15.75" thickBot="1">
      <c r="A6" s="41"/>
      <c r="B6" s="41"/>
      <c r="C6" s="41"/>
    </row>
    <row r="7" spans="1:3" ht="15.75" thickBot="1">
      <c r="A7" s="46" t="s">
        <v>1</v>
      </c>
      <c r="B7" s="47" t="s">
        <v>59</v>
      </c>
      <c r="C7" s="48" t="s">
        <v>296</v>
      </c>
    </row>
    <row r="8" spans="1:3" ht="15">
      <c r="A8" s="49" t="s">
        <v>224</v>
      </c>
      <c r="B8" s="175" t="s">
        <v>297</v>
      </c>
      <c r="C8" s="156">
        <f>C9+C10</f>
        <v>11902179</v>
      </c>
    </row>
    <row r="9" spans="1:3" ht="15">
      <c r="A9" s="36" t="s">
        <v>225</v>
      </c>
      <c r="B9" s="50" t="s">
        <v>234</v>
      </c>
      <c r="C9" s="51">
        <v>11516999</v>
      </c>
    </row>
    <row r="10" spans="1:3" ht="15">
      <c r="A10" s="36" t="s">
        <v>226</v>
      </c>
      <c r="B10" s="50" t="s">
        <v>235</v>
      </c>
      <c r="C10" s="51">
        <v>385180</v>
      </c>
    </row>
    <row r="11" spans="1:3" ht="15">
      <c r="A11" s="36" t="s">
        <v>227</v>
      </c>
      <c r="B11" s="58" t="s">
        <v>232</v>
      </c>
      <c r="C11" s="114">
        <v>144872100</v>
      </c>
    </row>
    <row r="12" spans="1:3" ht="15">
      <c r="A12" s="36" t="s">
        <v>228</v>
      </c>
      <c r="B12" s="58" t="s">
        <v>233</v>
      </c>
      <c r="C12" s="142">
        <v>154062674</v>
      </c>
    </row>
    <row r="13" spans="1:3" ht="15">
      <c r="A13" s="36" t="s">
        <v>229</v>
      </c>
      <c r="B13" s="58" t="s">
        <v>280</v>
      </c>
      <c r="C13" s="142">
        <v>-231914</v>
      </c>
    </row>
    <row r="14" spans="1:3" ht="15">
      <c r="A14" s="36" t="s">
        <v>230</v>
      </c>
      <c r="B14" s="58" t="s">
        <v>298</v>
      </c>
      <c r="C14" s="142">
        <f>C8+C11-C12+C13</f>
        <v>2479691</v>
      </c>
    </row>
    <row r="15" spans="1:3" ht="15">
      <c r="A15" s="36" t="s">
        <v>231</v>
      </c>
      <c r="B15" s="50" t="s">
        <v>234</v>
      </c>
      <c r="C15" s="51">
        <v>2242401</v>
      </c>
    </row>
    <row r="16" spans="1:3" ht="15.75" thickBot="1">
      <c r="A16" s="39" t="s">
        <v>279</v>
      </c>
      <c r="B16" s="52" t="s">
        <v>235</v>
      </c>
      <c r="C16" s="53">
        <v>237290</v>
      </c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</sheetData>
  <sheetProtection/>
  <mergeCells count="2"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Társulás</dc:creator>
  <cp:keywords/>
  <dc:description/>
  <cp:lastModifiedBy>VLG</cp:lastModifiedBy>
  <cp:lastPrinted>2017-05-24T05:49:32Z</cp:lastPrinted>
  <dcterms:created xsi:type="dcterms:W3CDTF">2015-03-26T10:59:48Z</dcterms:created>
  <dcterms:modified xsi:type="dcterms:W3CDTF">2017-05-24T07:40:00Z</dcterms:modified>
  <cp:category/>
  <cp:version/>
  <cp:contentType/>
  <cp:contentStatus/>
</cp:coreProperties>
</file>