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tabRatio="558" activeTab="3"/>
  </bookViews>
  <sheets>
    <sheet name="bevételek" sheetId="1" r:id="rId1"/>
    <sheet name="kiadások" sheetId="2" r:id="rId2"/>
    <sheet name="3.melléklet" sheetId="3" r:id="rId3"/>
    <sheet name="4.melléklet " sheetId="4" r:id="rId4"/>
    <sheet name="5.melléklet" sheetId="5" r:id="rId5"/>
    <sheet name="6.melléklet" sheetId="6" r:id="rId6"/>
    <sheet name="7.melléklet" sheetId="7" r:id="rId7"/>
    <sheet name="8.melléklet" sheetId="8" r:id="rId8"/>
    <sheet name="9. melléklet" sheetId="9" r:id="rId9"/>
    <sheet name="10. melléklet" sheetId="10" r:id="rId10"/>
    <sheet name="11. melléklet" sheetId="11" r:id="rId11"/>
  </sheets>
  <definedNames>
    <definedName name="_xlnm.Print_Area" localSheetId="0">'bevételek'!$A$1:$H$41</definedName>
  </definedNames>
  <calcPr fullCalcOnLoad="1"/>
</workbook>
</file>

<file path=xl/sharedStrings.xml><?xml version="1.0" encoding="utf-8"?>
<sst xmlns="http://schemas.openxmlformats.org/spreadsheetml/2006/main" count="650" uniqueCount="331">
  <si>
    <t>előirányzat</t>
  </si>
  <si>
    <t>száma</t>
  </si>
  <si>
    <t>1.</t>
  </si>
  <si>
    <t>2.</t>
  </si>
  <si>
    <t>Támogatások összesen</t>
  </si>
  <si>
    <t>3.</t>
  </si>
  <si>
    <t>4.</t>
  </si>
  <si>
    <t>Támogatásértékű bevétel</t>
  </si>
  <si>
    <t>Véglegesen átvett pénzeszközök</t>
  </si>
  <si>
    <t>6.</t>
  </si>
  <si>
    <t>Hitelek</t>
  </si>
  <si>
    <t>Pénzforgalom nélküli bevételek összesen</t>
  </si>
  <si>
    <t xml:space="preserve">Ellátottak pénzbeli juttatásai </t>
  </si>
  <si>
    <t xml:space="preserve">Személyi juttatások </t>
  </si>
  <si>
    <t xml:space="preserve">Munkaadókat terhelő járulékok </t>
  </si>
  <si>
    <t>Dologi kiadások</t>
  </si>
  <si>
    <t>5.</t>
  </si>
  <si>
    <t>Pénzeszközátadás, egyéb támog. összesen</t>
  </si>
  <si>
    <t>7.</t>
  </si>
  <si>
    <t>8.</t>
  </si>
  <si>
    <t>9.</t>
  </si>
  <si>
    <t>Felhalmozási kiadások</t>
  </si>
  <si>
    <t>Tartalék összesen</t>
  </si>
  <si>
    <t>Általános tartalék</t>
  </si>
  <si>
    <t>Céltartalék</t>
  </si>
  <si>
    <t>kiadások</t>
  </si>
  <si>
    <t>Lét-</t>
  </si>
  <si>
    <t>szám</t>
  </si>
  <si>
    <t>Tartalék</t>
  </si>
  <si>
    <t>Összesen</t>
  </si>
  <si>
    <t>összesen</t>
  </si>
  <si>
    <t>Megnevezés</t>
  </si>
  <si>
    <t>Összeg</t>
  </si>
  <si>
    <t xml:space="preserve">                  BEVÉTELEK</t>
  </si>
  <si>
    <t xml:space="preserve">                         KIADÁSOK</t>
  </si>
  <si>
    <t>Működési bevételek</t>
  </si>
  <si>
    <t>Támogatások</t>
  </si>
  <si>
    <t>Támogatásértékű működési bev.</t>
  </si>
  <si>
    <t>Véglegesen átvett pénzeszköz</t>
  </si>
  <si>
    <t>BEVÉTELEK MINDÖSSZESEN</t>
  </si>
  <si>
    <t>1</t>
  </si>
  <si>
    <t>Személyi juttatások</t>
  </si>
  <si>
    <t>Munkaadókat terhelő jár.</t>
  </si>
  <si>
    <t>Ellátottak pénzbeli juttatásai</t>
  </si>
  <si>
    <t>Hitelek, kölcsönök törlesztése</t>
  </si>
  <si>
    <t>10.</t>
  </si>
  <si>
    <t>11.</t>
  </si>
  <si>
    <t>II.</t>
  </si>
  <si>
    <t>III.</t>
  </si>
  <si>
    <t>V.</t>
  </si>
  <si>
    <t>IV.</t>
  </si>
  <si>
    <t>VI.</t>
  </si>
  <si>
    <t>VII.</t>
  </si>
  <si>
    <t>VIII.</t>
  </si>
  <si>
    <t>IX.</t>
  </si>
  <si>
    <t>X.</t>
  </si>
  <si>
    <t>XI.</t>
  </si>
  <si>
    <t>XII.</t>
  </si>
  <si>
    <t>I.</t>
  </si>
  <si>
    <t>Bevételek</t>
  </si>
  <si>
    <t>Felhalmozási és tőkejell.bev</t>
  </si>
  <si>
    <t>Véglegesen átvett pénzeszk</t>
  </si>
  <si>
    <t>Munkaadókat terhelő járulékok</t>
  </si>
  <si>
    <t>Pénzeszközátadás, egyéb tám.</t>
  </si>
  <si>
    <t>Kiadások</t>
  </si>
  <si>
    <t>Ellát.</t>
  </si>
  <si>
    <t xml:space="preserve">       adatok EFt-ban</t>
  </si>
  <si>
    <t>Mindösszesen</t>
  </si>
  <si>
    <t xml:space="preserve">           KIADÁSOK MINDÖSSZESEN</t>
  </si>
  <si>
    <t xml:space="preserve">                Működési bevételek összesen</t>
  </si>
  <si>
    <t>Módosított előirányzat</t>
  </si>
  <si>
    <t>Jelenlegi módosítás</t>
  </si>
  <si>
    <t xml:space="preserve">                  Működési kiadások összesen</t>
  </si>
  <si>
    <t>2. melléklet</t>
  </si>
  <si>
    <t>5. melléklet</t>
  </si>
  <si>
    <t>7. melléklet</t>
  </si>
  <si>
    <t>adatok e Ft</t>
  </si>
  <si>
    <t>12.</t>
  </si>
  <si>
    <t>13.</t>
  </si>
  <si>
    <t>14.</t>
  </si>
  <si>
    <t>15.</t>
  </si>
  <si>
    <t>16.</t>
  </si>
  <si>
    <t>17.</t>
  </si>
  <si>
    <t>18.</t>
  </si>
  <si>
    <t>19.</t>
  </si>
  <si>
    <t>4. mellékllet</t>
  </si>
  <si>
    <t>Pápakörnyéki Önkormányzatok Feladatellátó Intézménye</t>
  </si>
  <si>
    <t>Eredeti előirányzat</t>
  </si>
  <si>
    <t>I/1.</t>
  </si>
  <si>
    <t>I/2.</t>
  </si>
  <si>
    <t>Közvetített szolgáltatások</t>
  </si>
  <si>
    <t xml:space="preserve">I/3. </t>
  </si>
  <si>
    <t>Ellátási díjak</t>
  </si>
  <si>
    <t>Kamatbevételek</t>
  </si>
  <si>
    <t>Működési célú támogatások államháztartáson belülről</t>
  </si>
  <si>
    <t xml:space="preserve">Működési bevételek </t>
  </si>
  <si>
    <t>II/1.</t>
  </si>
  <si>
    <t>Működési célú átvett pénzeszközök</t>
  </si>
  <si>
    <t>TB támogatás</t>
  </si>
  <si>
    <t>Felhalmozási bevételek</t>
  </si>
  <si>
    <t>Pápakörnyéki Önkormányzatok Feladatellátó Társulása</t>
  </si>
  <si>
    <t>1. melléklet</t>
  </si>
  <si>
    <r>
      <t xml:space="preserve">4. </t>
    </r>
    <r>
      <rPr>
        <sz val="11"/>
        <color indexed="8"/>
        <rFont val="Garamond"/>
        <family val="1"/>
      </rPr>
      <t xml:space="preserve"> melléklet</t>
    </r>
  </si>
  <si>
    <t>Pápakörnyéki Önkormányzato Feladatellátó Társulása</t>
  </si>
  <si>
    <t>Finanszírozási kiadások</t>
  </si>
  <si>
    <t>3. melléklet</t>
  </si>
  <si>
    <t>Közfoglalkoztatás támogatása</t>
  </si>
  <si>
    <t>Finanszírozási bevételek</t>
  </si>
  <si>
    <t xml:space="preserve">Pápakörnyéki Önkormányzatok Feladatellátó Társulása </t>
  </si>
  <si>
    <t>Beruházás</t>
  </si>
  <si>
    <t>Felújítás</t>
  </si>
  <si>
    <t>Egyéb felhalmozási célú kiadás</t>
  </si>
  <si>
    <t>Irányító szervi támogatás folyósítása</t>
  </si>
  <si>
    <t>II/2.</t>
  </si>
  <si>
    <r>
      <rPr>
        <b/>
        <sz val="11"/>
        <color indexed="8"/>
        <rFont val="Garamond"/>
        <family val="1"/>
      </rPr>
      <t>I</t>
    </r>
    <r>
      <rPr>
        <sz val="11"/>
        <color indexed="8"/>
        <rFont val="Garamond"/>
        <family val="1"/>
      </rPr>
      <t>.</t>
    </r>
  </si>
  <si>
    <t>VI/1.</t>
  </si>
  <si>
    <t>Pénzforgalmi bevételek összesen</t>
  </si>
  <si>
    <t>VIII/1.</t>
  </si>
  <si>
    <t>VIII/2.</t>
  </si>
  <si>
    <t>V/1.</t>
  </si>
  <si>
    <t>VI/2.</t>
  </si>
  <si>
    <t>VI/3.</t>
  </si>
  <si>
    <t>VII/1.</t>
  </si>
  <si>
    <t>VII/2.</t>
  </si>
  <si>
    <t>Finanszírozási</t>
  </si>
  <si>
    <t>kiadás</t>
  </si>
  <si>
    <t>Házi segítségnyújtás</t>
  </si>
  <si>
    <t>6. melléklet</t>
  </si>
  <si>
    <t>Szociális és gyermekjóléti alapszolgáltatások általános feladatai</t>
  </si>
  <si>
    <t>Sorszám</t>
  </si>
  <si>
    <t>Fajlagos összeg</t>
  </si>
  <si>
    <t>Pénzeszközátadás, egyéb támogatás</t>
  </si>
  <si>
    <t xml:space="preserve">Felhalmozási kiadások </t>
  </si>
  <si>
    <t xml:space="preserve">Felhalmozási célú bevételek </t>
  </si>
  <si>
    <t>KIADÁSOK ÖSSZESEN</t>
  </si>
  <si>
    <t>eredeti ei.</t>
  </si>
  <si>
    <t>Támogatási kölcs. visszatér.</t>
  </si>
  <si>
    <t>Önkormányzatok és önkormányzati hivatalok jogalkotó és általános igazgatási tevékenysége</t>
  </si>
  <si>
    <t>Szabadidősport- (rekreációs sport-) tevékenység és támogatása</t>
  </si>
  <si>
    <t>Adásztevel</t>
  </si>
  <si>
    <t>Bakonyjákó</t>
  </si>
  <si>
    <t>Bakonykoppány</t>
  </si>
  <si>
    <t>Bakonypölöske</t>
  </si>
  <si>
    <t>Bakonyság</t>
  </si>
  <si>
    <t>Bakonyszücs</t>
  </si>
  <si>
    <t>Bakonytamási</t>
  </si>
  <si>
    <t>Béb</t>
  </si>
  <si>
    <t>Békás</t>
  </si>
  <si>
    <t>Csót</t>
  </si>
  <si>
    <t>Dáka</t>
  </si>
  <si>
    <t>Döbrönte</t>
  </si>
  <si>
    <t>Egyházaskesző</t>
  </si>
  <si>
    <t>Farkasgyepű</t>
  </si>
  <si>
    <t>Ganna</t>
  </si>
  <si>
    <t>Gecse</t>
  </si>
  <si>
    <t>Gic</t>
  </si>
  <si>
    <t>Homokbödöge</t>
  </si>
  <si>
    <t>Kemeneshőgyész</t>
  </si>
  <si>
    <t>Kemenesszentpéter</t>
  </si>
  <si>
    <t>Kup</t>
  </si>
  <si>
    <t>Külsővat</t>
  </si>
  <si>
    <t>Lovászpatona</t>
  </si>
  <si>
    <t>Malomsok</t>
  </si>
  <si>
    <t>Marcalgergelyi</t>
  </si>
  <si>
    <t>Marcaltő</t>
  </si>
  <si>
    <t>Mezőlak</t>
  </si>
  <si>
    <t>Mihályháza</t>
  </si>
  <si>
    <t>Nagyacsád</t>
  </si>
  <si>
    <t>Nagydém</t>
  </si>
  <si>
    <t>Nagygyimót</t>
  </si>
  <si>
    <t>Nagytevel</t>
  </si>
  <si>
    <t>Nemesgörzsöny</t>
  </si>
  <si>
    <t>Nemesszalók</t>
  </si>
  <si>
    <t>Németbánya</t>
  </si>
  <si>
    <t>Nóráp</t>
  </si>
  <si>
    <t>Nyárád</t>
  </si>
  <si>
    <t>Pápakovácsi</t>
  </si>
  <si>
    <t>Pápasalamon</t>
  </si>
  <si>
    <t>Pápateszér</t>
  </si>
  <si>
    <t>Takácsi</t>
  </si>
  <si>
    <t>Ugod</t>
  </si>
  <si>
    <t>Vanyola</t>
  </si>
  <si>
    <t>Várkesző</t>
  </si>
  <si>
    <t>Vaszar</t>
  </si>
  <si>
    <t>Vinár</t>
  </si>
  <si>
    <t>8. melléklet</t>
  </si>
  <si>
    <t>Belső ellenőrzés</t>
  </si>
  <si>
    <t>Fht-ra jogosultak hosszabb időtartamú közfoglalkoztatása</t>
  </si>
  <si>
    <t>2./1</t>
  </si>
  <si>
    <t>2./2</t>
  </si>
  <si>
    <t>2./3</t>
  </si>
  <si>
    <t>2./4</t>
  </si>
  <si>
    <t>1./1</t>
  </si>
  <si>
    <t>1./2</t>
  </si>
  <si>
    <t>1./3</t>
  </si>
  <si>
    <t>1..</t>
  </si>
  <si>
    <t>II/3/a</t>
  </si>
  <si>
    <t>II/3/b</t>
  </si>
  <si>
    <t>Működési kiadások összesen</t>
  </si>
  <si>
    <t>Pápakörnyéki Önkormányzatok Feladatellátó Társulása által működtetett</t>
  </si>
  <si>
    <t>Pápakörnyéki Önkormányzatok Feladatellátó Intézmény</t>
  </si>
  <si>
    <t>Bevételi jogcímek</t>
  </si>
  <si>
    <t>Finanszírozás</t>
  </si>
  <si>
    <t>Bevételek összesen</t>
  </si>
  <si>
    <t>Közalkalmazottak törvény szerinti illetménye</t>
  </si>
  <si>
    <t>Közalkalmazottak közlekedési költségtérítése</t>
  </si>
  <si>
    <t>Munkaadót terhelő járulékok</t>
  </si>
  <si>
    <t>Szociális hozzájárulási adó</t>
  </si>
  <si>
    <t>Kiadások összesen</t>
  </si>
  <si>
    <t>Közalkalmazottak túlóra, helyettesítési díja</t>
  </si>
  <si>
    <t>Készletbeszerzés</t>
  </si>
  <si>
    <t>Kommunkikácós szolgáltatások</t>
  </si>
  <si>
    <t>Szolgáltatási kiadások</t>
  </si>
  <si>
    <t>Kiküldetési kiadások</t>
  </si>
  <si>
    <t>Működési célú előzetesen felszámított ÁFA</t>
  </si>
  <si>
    <t>Egyéb dologi kiadás</t>
  </si>
  <si>
    <t>Települések</t>
  </si>
  <si>
    <t>lakosság-</t>
  </si>
  <si>
    <t>Házi orvosi ügyelet</t>
  </si>
  <si>
    <t>Igazgatás</t>
  </si>
  <si>
    <t>Sport</t>
  </si>
  <si>
    <t>önkormányzati hozzájárulás feladatonként Ft/fő</t>
  </si>
  <si>
    <t>Bankonyszentiván</t>
  </si>
  <si>
    <t>Magyargencs</t>
  </si>
  <si>
    <t>Pápadereske</t>
  </si>
  <si>
    <t>feladatonként</t>
  </si>
  <si>
    <t>V/2.</t>
  </si>
  <si>
    <t>Előző évi normatíva visszafizetése</t>
  </si>
  <si>
    <t>Család és gyermekjóléti szolg.</t>
  </si>
  <si>
    <t>Házi orvosi ügyeleti ellátás</t>
  </si>
  <si>
    <t>Közfoglalkoztatottak alapilletménye</t>
  </si>
  <si>
    <t>Külső személyi juttatás</t>
  </si>
  <si>
    <t>Közüzemi díjak</t>
  </si>
  <si>
    <t>(Közös hivatalhoz tartozó települések száma 5 és 8 közötti)</t>
  </si>
  <si>
    <t xml:space="preserve">Mutatószám </t>
  </si>
  <si>
    <t>(feladatellátáshoz tartozó közös hivatalok száma alapján)</t>
  </si>
  <si>
    <t xml:space="preserve">Család és gyermekjóléti szolgáltatási alapnormatíva </t>
  </si>
  <si>
    <t>Család és gyermekjóléti szolgáltatási kiegészítő normatíva</t>
  </si>
  <si>
    <t>9 db</t>
  </si>
  <si>
    <t>3 db</t>
  </si>
  <si>
    <t>Vaszar Község Önkormányzatnak Munkaszervezet működéséhez átadott</t>
  </si>
  <si>
    <t>Lakosságszám</t>
  </si>
  <si>
    <t>Család és gyermekj. szolg.</t>
  </si>
  <si>
    <t>Települések száma</t>
  </si>
  <si>
    <t>2017. évi tervezett bevételei jogcímenként</t>
  </si>
  <si>
    <t>Gesztor önkormányzattól normatíva átvétele 2017. évre</t>
  </si>
  <si>
    <t>46+3</t>
  </si>
  <si>
    <t>2017. évi tervezett kiadásai</t>
  </si>
  <si>
    <t>2017. évi tervezett kiadásai feladatonként</t>
  </si>
  <si>
    <t>2017. évi tervezett bevételei és kiadásai</t>
  </si>
  <si>
    <t>Előző évi maradvány igénybevétele</t>
  </si>
  <si>
    <t>I/3.</t>
  </si>
  <si>
    <t>I/4.</t>
  </si>
  <si>
    <t>I/5.</t>
  </si>
  <si>
    <t>III/1.</t>
  </si>
  <si>
    <t>III/2.</t>
  </si>
  <si>
    <t>III/3.</t>
  </si>
  <si>
    <t>III/4.</t>
  </si>
  <si>
    <t>III/5.</t>
  </si>
  <si>
    <t>III/6.</t>
  </si>
  <si>
    <t>III/7.</t>
  </si>
  <si>
    <t>2017. évi bevételi-kiadási előirányzatainak mérlegszerű bemutatása</t>
  </si>
  <si>
    <t>Maradvány igénybevétele</t>
  </si>
  <si>
    <t>2017. évre tervezett gesztor önkormányzattól, Vaszar Község Önkormányzatától átvett normatív támogatásai</t>
  </si>
  <si>
    <t>III. 3.a</t>
  </si>
  <si>
    <t>III. 3. aab</t>
  </si>
  <si>
    <t>III. 3. da</t>
  </si>
  <si>
    <t>Házi segítségnyújtás - szociális segítés</t>
  </si>
  <si>
    <t>III. 3. db</t>
  </si>
  <si>
    <t xml:space="preserve">Házi segítségnyújtás - személyi gondozás társulás által történő feladatellátása </t>
  </si>
  <si>
    <t xml:space="preserve"> Ft-ban</t>
  </si>
  <si>
    <t>Ft-ban</t>
  </si>
  <si>
    <t>9. melléklet</t>
  </si>
  <si>
    <t>2017. évi likviditási terve</t>
  </si>
  <si>
    <t>Nyitó pénzkészlet</t>
  </si>
  <si>
    <t>20.</t>
  </si>
  <si>
    <t>Záró pénzkészlet</t>
  </si>
  <si>
    <t>Támogatási kölcsönök visszatérülése</t>
  </si>
  <si>
    <t>Előző évi maradvány igénybevétele működési célra</t>
  </si>
  <si>
    <t>Előző évi maradvány igénybevétele felhalmozási célra</t>
  </si>
  <si>
    <t>2017. évi előirányzatfelhasználási ütemterve</t>
  </si>
  <si>
    <t>10. melléklet</t>
  </si>
  <si>
    <t>2017. évi tervezett kiadásaihoz a tagönkormányzatok hozzájárulása feladatonként</t>
  </si>
  <si>
    <t xml:space="preserve">Módosítás </t>
  </si>
  <si>
    <t>Szolgáltatások ellenértéke</t>
  </si>
  <si>
    <t>Módosítás</t>
  </si>
  <si>
    <t xml:space="preserve">Eredeti </t>
  </si>
  <si>
    <t xml:space="preserve"> előirányzat</t>
  </si>
  <si>
    <t xml:space="preserve">Módosított </t>
  </si>
  <si>
    <t>BEVÉTELEK</t>
  </si>
  <si>
    <t>KIADÁSOK</t>
  </si>
  <si>
    <t>Eredeti</t>
  </si>
  <si>
    <t>Módosított</t>
  </si>
  <si>
    <t>I. Személyi juttatások</t>
  </si>
  <si>
    <t>II. Munkaadót terhelő járulékok</t>
  </si>
  <si>
    <t>III. Dologi kiadások</t>
  </si>
  <si>
    <t>V. Pénzeszköz átadások</t>
  </si>
  <si>
    <t>pénzbeli</t>
  </si>
  <si>
    <t>juttatása</t>
  </si>
  <si>
    <t>I/6.</t>
  </si>
  <si>
    <t>Foglalkoztatottak egyéb személyi juttatásai</t>
  </si>
  <si>
    <t>Táppénz hozzájárulás</t>
  </si>
  <si>
    <t>III.3.</t>
  </si>
  <si>
    <t>III.1.</t>
  </si>
  <si>
    <t>Szociális ágazati összevont pótlék</t>
  </si>
  <si>
    <t>Közszférában foglalkoztatottak bérkompenzációjának támogatása</t>
  </si>
  <si>
    <t>4.§ (1)</t>
  </si>
  <si>
    <t>Önkormányzatoktól működési hozzájárulás feladatonként</t>
  </si>
  <si>
    <t>11. melléklet</t>
  </si>
  <si>
    <t>Család és gyermekjóléti szolgálat</t>
  </si>
  <si>
    <t>Felhalm.</t>
  </si>
  <si>
    <t>előir.</t>
  </si>
  <si>
    <t>IX. 30.</t>
  </si>
  <si>
    <t>összesen IX. 30.</t>
  </si>
  <si>
    <t xml:space="preserve"> előirányzat IX. 30.</t>
  </si>
  <si>
    <t>előirányzat IX. 30.</t>
  </si>
  <si>
    <t>Módosított előirányzat     IX. 30.</t>
  </si>
  <si>
    <t>a 2016. évi XC. tv. 2. számú melléklete  és egyéb kiegészítő jogszabályok szerint</t>
  </si>
  <si>
    <t>1312/2017.Korm</t>
  </si>
  <si>
    <t>Minimálbér és gar. bérminimum növekedés kompenzációja</t>
  </si>
  <si>
    <t xml:space="preserve">Előző évi jogtalanul igénybevett normatíva visszafizetése </t>
  </si>
  <si>
    <t>Támogatás átvétele összesen</t>
  </si>
  <si>
    <t>2017. évi tervezett támogatás értékű pénzeszköz átadása és átvétele</t>
  </si>
  <si>
    <t>Módosított előirányzat IX. 30.</t>
  </si>
  <si>
    <t>2017. évi költségvetésében képzett tartalék feladatonként és településenként</t>
  </si>
  <si>
    <t>VIII. Tartalékok</t>
  </si>
  <si>
    <t xml:space="preserve"> IX.30.</t>
  </si>
  <si>
    <t>Támogatás átadása összesen</t>
  </si>
  <si>
    <t>a 1312/2017. (VI.8.) Korm. határozat alapján kapott támogatás összegével egyezően</t>
  </si>
  <si>
    <t>Költségvetési létszámkeret (fő)</t>
  </si>
  <si>
    <t>Munkaszervezet működéséhez gesztor önk.-nak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</si>
</sst>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  <numFmt numFmtId="166" formatCode="m\.\ d\.;@"/>
    <numFmt numFmtId="167" formatCode="#&quot; &quot;?/2"/>
    <numFmt numFmtId="168" formatCode="[$-40E]yyyy\.\ mmmm\ d\."/>
    <numFmt numFmtId="169" formatCode="#,##0.0000"/>
    <numFmt numFmtId="170" formatCode="#&quot; &quot;?/4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1"/>
      <color indexed="8"/>
      <name val="Calibri"/>
      <family val="2"/>
    </font>
    <font>
      <sz val="9"/>
      <color indexed="8"/>
      <name val="Garamond"/>
      <family val="1"/>
    </font>
    <font>
      <sz val="8"/>
      <color indexed="8"/>
      <name val="Garamond"/>
      <family val="1"/>
    </font>
    <font>
      <b/>
      <sz val="8"/>
      <color indexed="8"/>
      <name val="Garamond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sz val="7"/>
      <color indexed="8"/>
      <name val="Garamond"/>
      <family val="1"/>
    </font>
    <font>
      <b/>
      <sz val="7"/>
      <color indexed="8"/>
      <name val="Garamond"/>
      <family val="1"/>
    </font>
    <font>
      <b/>
      <sz val="9"/>
      <color indexed="8"/>
      <name val="Garamond"/>
      <family val="1"/>
    </font>
    <font>
      <sz val="8"/>
      <color indexed="8"/>
      <name val="Calibri"/>
      <family val="2"/>
    </font>
    <font>
      <sz val="8"/>
      <name val="Calibri"/>
      <family val="2"/>
    </font>
    <font>
      <b/>
      <sz val="10"/>
      <name val="Garamond"/>
      <family val="1"/>
    </font>
    <font>
      <sz val="10"/>
      <name val="Garamond"/>
      <family val="1"/>
    </font>
    <font>
      <sz val="12"/>
      <color indexed="8"/>
      <name val="Garamond"/>
      <family val="1"/>
    </font>
    <font>
      <b/>
      <sz val="14"/>
      <color indexed="8"/>
      <name val="Garamond"/>
      <family val="1"/>
    </font>
    <font>
      <sz val="14"/>
      <color indexed="8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2"/>
      <color indexed="8"/>
      <name val="Garamond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Garamond"/>
      <family val="1"/>
    </font>
    <font>
      <sz val="11"/>
      <color theme="1"/>
      <name val="Garamond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1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thin"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1" fillId="21" borderId="7" applyNumberFormat="0" applyFon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29" borderId="1" applyNumberFormat="0" applyAlignment="0" applyProtection="0"/>
    <xf numFmtId="9" fontId="1" fillId="0" borderId="0" applyFont="0" applyFill="0" applyBorder="0" applyAlignment="0" applyProtection="0"/>
  </cellStyleXfs>
  <cellXfs count="701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2" fillId="0" borderId="0" xfId="4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1" fillId="0" borderId="0" xfId="40" applyNumberFormat="1" applyFont="1" applyAlignment="1">
      <alignment/>
    </xf>
    <xf numFmtId="165" fontId="4" fillId="0" borderId="10" xfId="40" applyNumberFormat="1" applyFont="1" applyBorder="1" applyAlignment="1">
      <alignment horizontal="right"/>
    </xf>
    <xf numFmtId="165" fontId="2" fillId="0" borderId="0" xfId="40" applyNumberFormat="1" applyFont="1" applyAlignment="1">
      <alignment horizontal="right"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4" fontId="6" fillId="0" borderId="10" xfId="40" applyNumberFormat="1" applyFont="1" applyBorder="1" applyAlignment="1">
      <alignment wrapText="1"/>
    </xf>
    <xf numFmtId="164" fontId="6" fillId="0" borderId="12" xfId="40" applyNumberFormat="1" applyFont="1" applyBorder="1" applyAlignment="1">
      <alignment wrapText="1"/>
    </xf>
    <xf numFmtId="165" fontId="4" fillId="0" borderId="12" xfId="40" applyNumberFormat="1" applyFont="1" applyBorder="1" applyAlignment="1">
      <alignment horizontal="right"/>
    </xf>
    <xf numFmtId="165" fontId="4" fillId="0" borderId="13" xfId="40" applyNumberFormat="1" applyFont="1" applyBorder="1" applyAlignment="1">
      <alignment horizontal="right"/>
    </xf>
    <xf numFmtId="165" fontId="4" fillId="0" borderId="14" xfId="4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19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165" fontId="4" fillId="0" borderId="20" xfId="40" applyNumberFormat="1" applyFont="1" applyBorder="1" applyAlignment="1">
      <alignment horizontal="right"/>
    </xf>
    <xf numFmtId="165" fontId="3" fillId="0" borderId="21" xfId="40" applyNumberFormat="1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13" fillId="0" borderId="0" xfId="0" applyFont="1" applyAlignment="1">
      <alignment/>
    </xf>
    <xf numFmtId="0" fontId="3" fillId="0" borderId="19" xfId="0" applyFont="1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165" fontId="2" fillId="0" borderId="26" xfId="40" applyNumberFormat="1" applyFont="1" applyBorder="1" applyAlignment="1">
      <alignment horizontal="right"/>
    </xf>
    <xf numFmtId="165" fontId="3" fillId="0" borderId="26" xfId="40" applyNumberFormat="1" applyFont="1" applyBorder="1" applyAlignment="1">
      <alignment horizontal="right"/>
    </xf>
    <xf numFmtId="165" fontId="3" fillId="0" borderId="27" xfId="40" applyNumberFormat="1" applyFont="1" applyBorder="1" applyAlignment="1">
      <alignment horizontal="right"/>
    </xf>
    <xf numFmtId="2" fontId="7" fillId="0" borderId="28" xfId="0" applyNumberFormat="1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2" fontId="7" fillId="0" borderId="28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49" fontId="3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/>
    </xf>
    <xf numFmtId="3" fontId="2" fillId="0" borderId="34" xfId="0" applyNumberFormat="1" applyFont="1" applyBorder="1" applyAlignment="1">
      <alignment/>
    </xf>
    <xf numFmtId="0" fontId="7" fillId="0" borderId="33" xfId="0" applyFont="1" applyBorder="1" applyAlignment="1">
      <alignment/>
    </xf>
    <xf numFmtId="49" fontId="7" fillId="0" borderId="33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3" fillId="0" borderId="2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64" fontId="9" fillId="0" borderId="19" xfId="40" applyNumberFormat="1" applyFont="1" applyBorder="1" applyAlignment="1">
      <alignment wrapText="1"/>
    </xf>
    <xf numFmtId="165" fontId="3" fillId="0" borderId="19" xfId="40" applyNumberFormat="1" applyFont="1" applyBorder="1" applyAlignment="1">
      <alignment horizontal="right"/>
    </xf>
    <xf numFmtId="165" fontId="3" fillId="0" borderId="19" xfId="40" applyNumberFormat="1" applyFont="1" applyBorder="1" applyAlignment="1">
      <alignment horizontal="right"/>
    </xf>
    <xf numFmtId="0" fontId="2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3" fontId="3" fillId="0" borderId="26" xfId="0" applyNumberFormat="1" applyFont="1" applyBorder="1" applyAlignment="1">
      <alignment/>
    </xf>
    <xf numFmtId="0" fontId="3" fillId="0" borderId="26" xfId="0" applyFont="1" applyBorder="1" applyAlignment="1">
      <alignment/>
    </xf>
    <xf numFmtId="3" fontId="2" fillId="0" borderId="26" xfId="0" applyNumberFormat="1" applyFont="1" applyBorder="1" applyAlignment="1">
      <alignment/>
    </xf>
    <xf numFmtId="0" fontId="0" fillId="0" borderId="26" xfId="0" applyBorder="1" applyAlignment="1">
      <alignment/>
    </xf>
    <xf numFmtId="3" fontId="3" fillId="0" borderId="27" xfId="0" applyNumberFormat="1" applyFont="1" applyBorder="1" applyAlignment="1">
      <alignment/>
    </xf>
    <xf numFmtId="0" fontId="7" fillId="0" borderId="19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3" fontId="3" fillId="0" borderId="12" xfId="0" applyNumberFormat="1" applyFont="1" applyBorder="1" applyAlignment="1">
      <alignment horizontal="right"/>
    </xf>
    <xf numFmtId="0" fontId="6" fillId="0" borderId="16" xfId="0" applyFont="1" applyBorder="1" applyAlignment="1">
      <alignment horizontal="left"/>
    </xf>
    <xf numFmtId="0" fontId="2" fillId="0" borderId="17" xfId="0" applyFont="1" applyBorder="1" applyAlignment="1">
      <alignment/>
    </xf>
    <xf numFmtId="3" fontId="3" fillId="0" borderId="12" xfId="40" applyNumberFormat="1" applyFont="1" applyBorder="1" applyAlignment="1">
      <alignment horizontal="right"/>
    </xf>
    <xf numFmtId="3" fontId="2" fillId="0" borderId="10" xfId="40" applyNumberFormat="1" applyFont="1" applyBorder="1" applyAlignment="1">
      <alignment/>
    </xf>
    <xf numFmtId="3" fontId="3" fillId="0" borderId="12" xfId="40" applyNumberFormat="1" applyFont="1" applyBorder="1" applyAlignment="1">
      <alignment/>
    </xf>
    <xf numFmtId="3" fontId="3" fillId="0" borderId="17" xfId="40" applyNumberFormat="1" applyFont="1" applyBorder="1" applyAlignment="1">
      <alignment/>
    </xf>
    <xf numFmtId="3" fontId="3" fillId="0" borderId="18" xfId="40" applyNumberFormat="1" applyFont="1" applyBorder="1" applyAlignment="1">
      <alignment/>
    </xf>
    <xf numFmtId="0" fontId="2" fillId="0" borderId="36" xfId="0" applyFont="1" applyBorder="1" applyAlignment="1">
      <alignment horizontal="left"/>
    </xf>
    <xf numFmtId="3" fontId="2" fillId="0" borderId="34" xfId="0" applyNumberFormat="1" applyFont="1" applyBorder="1" applyAlignment="1">
      <alignment horizontal="right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67" fontId="2" fillId="0" borderId="30" xfId="0" applyNumberFormat="1" applyFont="1" applyBorder="1" applyAlignment="1">
      <alignment horizontal="center"/>
    </xf>
    <xf numFmtId="0" fontId="6" fillId="0" borderId="33" xfId="0" applyFont="1" applyBorder="1" applyAlignment="1">
      <alignment/>
    </xf>
    <xf numFmtId="0" fontId="15" fillId="0" borderId="39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43" xfId="0" applyFont="1" applyBorder="1" applyAlignment="1">
      <alignment/>
    </xf>
    <xf numFmtId="0" fontId="15" fillId="0" borderId="44" xfId="0" applyFont="1" applyBorder="1" applyAlignment="1">
      <alignment horizontal="center"/>
    </xf>
    <xf numFmtId="0" fontId="57" fillId="0" borderId="45" xfId="0" applyFont="1" applyBorder="1" applyAlignment="1">
      <alignment/>
    </xf>
    <xf numFmtId="0" fontId="57" fillId="0" borderId="26" xfId="0" applyFont="1" applyBorder="1" applyAlignment="1">
      <alignment/>
    </xf>
    <xf numFmtId="0" fontId="57" fillId="0" borderId="43" xfId="0" applyFont="1" applyBorder="1" applyAlignment="1">
      <alignment/>
    </xf>
    <xf numFmtId="0" fontId="57" fillId="0" borderId="46" xfId="0" applyFont="1" applyFill="1" applyBorder="1" applyAlignment="1">
      <alignment/>
    </xf>
    <xf numFmtId="0" fontId="57" fillId="0" borderId="26" xfId="0" applyFont="1" applyFill="1" applyBorder="1" applyAlignment="1">
      <alignment/>
    </xf>
    <xf numFmtId="0" fontId="15" fillId="0" borderId="40" xfId="0" applyFont="1" applyFill="1" applyBorder="1" applyAlignment="1">
      <alignment/>
    </xf>
    <xf numFmtId="0" fontId="15" fillId="0" borderId="23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30" xfId="0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3" fontId="2" fillId="0" borderId="47" xfId="0" applyNumberFormat="1" applyFont="1" applyBorder="1" applyAlignment="1">
      <alignment horizontal="right"/>
    </xf>
    <xf numFmtId="167" fontId="2" fillId="0" borderId="48" xfId="0" applyNumberFormat="1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5" fillId="0" borderId="27" xfId="0" applyFont="1" applyFill="1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3" fontId="2" fillId="0" borderId="12" xfId="40" applyNumberFormat="1" applyFont="1" applyBorder="1" applyAlignment="1">
      <alignment horizontal="right"/>
    </xf>
    <xf numFmtId="3" fontId="3" fillId="0" borderId="18" xfId="40" applyNumberFormat="1" applyFont="1" applyBorder="1" applyAlignment="1">
      <alignment horizontal="right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33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22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60" fillId="0" borderId="15" xfId="0" applyFont="1" applyBorder="1" applyAlignment="1">
      <alignment/>
    </xf>
    <xf numFmtId="0" fontId="18" fillId="0" borderId="19" xfId="0" applyFont="1" applyBorder="1" applyAlignment="1">
      <alignment/>
    </xf>
    <xf numFmtId="3" fontId="18" fillId="0" borderId="10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0" fontId="19" fillId="0" borderId="19" xfId="0" applyFont="1" applyBorder="1" applyAlignment="1">
      <alignment/>
    </xf>
    <xf numFmtId="3" fontId="60" fillId="0" borderId="10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0" fontId="60" fillId="0" borderId="23" xfId="0" applyFont="1" applyBorder="1" applyAlignment="1">
      <alignment/>
    </xf>
    <xf numFmtId="0" fontId="18" fillId="0" borderId="16" xfId="0" applyFont="1" applyBorder="1" applyAlignment="1">
      <alignment/>
    </xf>
    <xf numFmtId="3" fontId="18" fillId="0" borderId="17" xfId="0" applyNumberFormat="1" applyFont="1" applyBorder="1" applyAlignment="1">
      <alignment/>
    </xf>
    <xf numFmtId="3" fontId="18" fillId="0" borderId="18" xfId="0" applyNumberFormat="1" applyFont="1" applyBorder="1" applyAlignment="1">
      <alignment/>
    </xf>
    <xf numFmtId="0" fontId="61" fillId="0" borderId="49" xfId="0" applyFont="1" applyBorder="1" applyAlignment="1">
      <alignment/>
    </xf>
    <xf numFmtId="3" fontId="61" fillId="0" borderId="28" xfId="0" applyNumberFormat="1" applyFont="1" applyBorder="1" applyAlignment="1">
      <alignment/>
    </xf>
    <xf numFmtId="3" fontId="61" fillId="32" borderId="28" xfId="0" applyNumberFormat="1" applyFont="1" applyFill="1" applyBorder="1" applyAlignment="1">
      <alignment/>
    </xf>
    <xf numFmtId="3" fontId="61" fillId="0" borderId="31" xfId="0" applyNumberFormat="1" applyFont="1" applyBorder="1" applyAlignment="1">
      <alignment/>
    </xf>
    <xf numFmtId="0" fontId="61" fillId="0" borderId="34" xfId="0" applyFont="1" applyBorder="1" applyAlignment="1">
      <alignment/>
    </xf>
    <xf numFmtId="3" fontId="61" fillId="0" borderId="34" xfId="0" applyNumberFormat="1" applyFont="1" applyBorder="1" applyAlignment="1">
      <alignment/>
    </xf>
    <xf numFmtId="3" fontId="61" fillId="0" borderId="10" xfId="0" applyNumberFormat="1" applyFont="1" applyBorder="1" applyAlignment="1">
      <alignment/>
    </xf>
    <xf numFmtId="3" fontId="61" fillId="32" borderId="10" xfId="0" applyNumberFormat="1" applyFont="1" applyFill="1" applyBorder="1" applyAlignment="1">
      <alignment/>
    </xf>
    <xf numFmtId="3" fontId="61" fillId="0" borderId="12" xfId="0" applyNumberFormat="1" applyFont="1" applyBorder="1" applyAlignment="1">
      <alignment/>
    </xf>
    <xf numFmtId="0" fontId="61" fillId="0" borderId="0" xfId="0" applyFont="1" applyBorder="1" applyAlignment="1">
      <alignment/>
    </xf>
    <xf numFmtId="3" fontId="61" fillId="0" borderId="0" xfId="0" applyNumberFormat="1" applyFont="1" applyBorder="1" applyAlignment="1">
      <alignment/>
    </xf>
    <xf numFmtId="3" fontId="61" fillId="32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3" fontId="61" fillId="32" borderId="34" xfId="0" applyNumberFormat="1" applyFont="1" applyFill="1" applyBorder="1" applyAlignment="1">
      <alignment/>
    </xf>
    <xf numFmtId="3" fontId="61" fillId="0" borderId="50" xfId="0" applyNumberFormat="1" applyFont="1" applyBorder="1" applyAlignment="1">
      <alignment/>
    </xf>
    <xf numFmtId="0" fontId="61" fillId="0" borderId="47" xfId="0" applyFont="1" applyBorder="1" applyAlignment="1">
      <alignment/>
    </xf>
    <xf numFmtId="3" fontId="61" fillId="0" borderId="51" xfId="0" applyNumberFormat="1" applyFont="1" applyBorder="1" applyAlignment="1">
      <alignment/>
    </xf>
    <xf numFmtId="3" fontId="61" fillId="32" borderId="47" xfId="0" applyNumberFormat="1" applyFont="1" applyFill="1" applyBorder="1" applyAlignment="1">
      <alignment/>
    </xf>
    <xf numFmtId="3" fontId="61" fillId="32" borderId="51" xfId="0" applyNumberFormat="1" applyFont="1" applyFill="1" applyBorder="1" applyAlignment="1">
      <alignment/>
    </xf>
    <xf numFmtId="3" fontId="61" fillId="0" borderId="52" xfId="0" applyNumberFormat="1" applyFont="1" applyBorder="1" applyAlignment="1">
      <alignment/>
    </xf>
    <xf numFmtId="0" fontId="20" fillId="0" borderId="15" xfId="0" applyFont="1" applyBorder="1" applyAlignment="1">
      <alignment/>
    </xf>
    <xf numFmtId="3" fontId="20" fillId="0" borderId="10" xfId="0" applyNumberFormat="1" applyFont="1" applyBorder="1" applyAlignment="1">
      <alignment horizontal="right"/>
    </xf>
    <xf numFmtId="0" fontId="61" fillId="0" borderId="15" xfId="0" applyFont="1" applyBorder="1" applyAlignment="1">
      <alignment/>
    </xf>
    <xf numFmtId="3" fontId="61" fillId="0" borderId="10" xfId="0" applyNumberFormat="1" applyFont="1" applyBorder="1" applyAlignment="1">
      <alignment horizontal="right"/>
    </xf>
    <xf numFmtId="3" fontId="61" fillId="32" borderId="10" xfId="0" applyNumberFormat="1" applyFont="1" applyFill="1" applyBorder="1" applyAlignment="1">
      <alignment horizontal="right"/>
    </xf>
    <xf numFmtId="3" fontId="61" fillId="0" borderId="12" xfId="0" applyNumberFormat="1" applyFont="1" applyBorder="1" applyAlignment="1">
      <alignment horizontal="right"/>
    </xf>
    <xf numFmtId="3" fontId="61" fillId="0" borderId="15" xfId="0" applyNumberFormat="1" applyFont="1" applyBorder="1" applyAlignment="1">
      <alignment/>
    </xf>
    <xf numFmtId="0" fontId="61" fillId="0" borderId="37" xfId="0" applyFont="1" applyBorder="1" applyAlignment="1">
      <alignment/>
    </xf>
    <xf numFmtId="3" fontId="61" fillId="0" borderId="51" xfId="0" applyNumberFormat="1" applyFont="1" applyBorder="1" applyAlignment="1">
      <alignment horizontal="right"/>
    </xf>
    <xf numFmtId="3" fontId="61" fillId="0" borderId="52" xfId="0" applyNumberFormat="1" applyFont="1" applyBorder="1" applyAlignment="1">
      <alignment horizontal="right"/>
    </xf>
    <xf numFmtId="3" fontId="21" fillId="0" borderId="53" xfId="0" applyNumberFormat="1" applyFont="1" applyBorder="1" applyAlignment="1">
      <alignment/>
    </xf>
    <xf numFmtId="3" fontId="21" fillId="0" borderId="54" xfId="0" applyNumberFormat="1" applyFont="1" applyBorder="1" applyAlignment="1">
      <alignment horizontal="right"/>
    </xf>
    <xf numFmtId="3" fontId="21" fillId="0" borderId="55" xfId="0" applyNumberFormat="1" applyFont="1" applyBorder="1" applyAlignment="1">
      <alignment horizontal="right"/>
    </xf>
    <xf numFmtId="3" fontId="21" fillId="0" borderId="56" xfId="0" applyNumberFormat="1" applyFont="1" applyBorder="1" applyAlignment="1">
      <alignment horizontal="right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3" fontId="21" fillId="0" borderId="40" xfId="0" applyNumberFormat="1" applyFont="1" applyBorder="1" applyAlignment="1">
      <alignment/>
    </xf>
    <xf numFmtId="0" fontId="4" fillId="0" borderId="20" xfId="0" applyFont="1" applyBorder="1" applyAlignment="1">
      <alignment/>
    </xf>
    <xf numFmtId="3" fontId="20" fillId="0" borderId="11" xfId="0" applyNumberFormat="1" applyFont="1" applyBorder="1" applyAlignment="1">
      <alignment horizontal="right"/>
    </xf>
    <xf numFmtId="3" fontId="61" fillId="0" borderId="11" xfId="0" applyNumberFormat="1" applyFont="1" applyBorder="1" applyAlignment="1">
      <alignment horizontal="right"/>
    </xf>
    <xf numFmtId="3" fontId="61" fillId="32" borderId="57" xfId="0" applyNumberFormat="1" applyFont="1" applyFill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61" fillId="33" borderId="10" xfId="0" applyNumberFormat="1" applyFont="1" applyFill="1" applyBorder="1" applyAlignment="1">
      <alignment/>
    </xf>
    <xf numFmtId="3" fontId="61" fillId="34" borderId="10" xfId="0" applyNumberFormat="1" applyFont="1" applyFill="1" applyBorder="1" applyAlignment="1">
      <alignment/>
    </xf>
    <xf numFmtId="3" fontId="61" fillId="34" borderId="10" xfId="0" applyNumberFormat="1" applyFont="1" applyFill="1" applyBorder="1" applyAlignment="1">
      <alignment horizontal="right"/>
    </xf>
    <xf numFmtId="3" fontId="61" fillId="0" borderId="58" xfId="0" applyNumberFormat="1" applyFont="1" applyBorder="1" applyAlignment="1">
      <alignment/>
    </xf>
    <xf numFmtId="3" fontId="61" fillId="34" borderId="50" xfId="0" applyNumberFormat="1" applyFont="1" applyFill="1" applyBorder="1" applyAlignment="1">
      <alignment/>
    </xf>
    <xf numFmtId="3" fontId="61" fillId="34" borderId="51" xfId="0" applyNumberFormat="1" applyFont="1" applyFill="1" applyBorder="1" applyAlignment="1">
      <alignment horizontal="right"/>
    </xf>
    <xf numFmtId="3" fontId="20" fillId="34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7" fillId="0" borderId="5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35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59" xfId="0" applyFont="1" applyBorder="1" applyAlignment="1">
      <alignment/>
    </xf>
    <xf numFmtId="165" fontId="3" fillId="0" borderId="20" xfId="0" applyNumberFormat="1" applyFont="1" applyBorder="1" applyAlignment="1">
      <alignment/>
    </xf>
    <xf numFmtId="165" fontId="3" fillId="0" borderId="60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/>
    </xf>
    <xf numFmtId="0" fontId="2" fillId="0" borderId="59" xfId="0" applyFont="1" applyBorder="1" applyAlignment="1">
      <alignment/>
    </xf>
    <xf numFmtId="3" fontId="3" fillId="0" borderId="20" xfId="0" applyNumberFormat="1" applyFont="1" applyBorder="1" applyAlignment="1">
      <alignment/>
    </xf>
    <xf numFmtId="0" fontId="2" fillId="0" borderId="11" xfId="0" applyFont="1" applyBorder="1" applyAlignment="1">
      <alignment/>
    </xf>
    <xf numFmtId="165" fontId="2" fillId="0" borderId="61" xfId="40" applyNumberFormat="1" applyFont="1" applyBorder="1" applyAlignment="1">
      <alignment horizontal="right"/>
    </xf>
    <xf numFmtId="0" fontId="3" fillId="0" borderId="54" xfId="0" applyFont="1" applyBorder="1" applyAlignment="1">
      <alignment horizontal="center"/>
    </xf>
    <xf numFmtId="164" fontId="3" fillId="0" borderId="56" xfId="40" applyNumberFormat="1" applyFont="1" applyBorder="1" applyAlignment="1">
      <alignment horizontal="center" wrapText="1"/>
    </xf>
    <xf numFmtId="0" fontId="3" fillId="0" borderId="62" xfId="0" applyFont="1" applyBorder="1" applyAlignment="1">
      <alignment horizontal="center"/>
    </xf>
    <xf numFmtId="164" fontId="3" fillId="0" borderId="54" xfId="40" applyNumberFormat="1" applyFont="1" applyBorder="1" applyAlignment="1">
      <alignment horizontal="center" wrapText="1"/>
    </xf>
    <xf numFmtId="164" fontId="3" fillId="0" borderId="62" xfId="40" applyNumberFormat="1" applyFont="1" applyBorder="1" applyAlignment="1">
      <alignment horizontal="center" wrapText="1"/>
    </xf>
    <xf numFmtId="164" fontId="3" fillId="0" borderId="63" xfId="40" applyNumberFormat="1" applyFont="1" applyBorder="1" applyAlignment="1">
      <alignment horizontal="center" wrapText="1"/>
    </xf>
    <xf numFmtId="0" fontId="2" fillId="0" borderId="3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1" xfId="0" applyFont="1" applyBorder="1" applyAlignment="1">
      <alignment/>
    </xf>
    <xf numFmtId="0" fontId="6" fillId="0" borderId="19" xfId="0" applyFont="1" applyBorder="1" applyAlignment="1">
      <alignment wrapText="1"/>
    </xf>
    <xf numFmtId="0" fontId="3" fillId="0" borderId="54" xfId="0" applyFont="1" applyBorder="1" applyAlignment="1">
      <alignment horizontal="center" wrapText="1"/>
    </xf>
    <xf numFmtId="0" fontId="3" fillId="0" borderId="62" xfId="0" applyFont="1" applyBorder="1" applyAlignment="1">
      <alignment horizontal="center" wrapText="1"/>
    </xf>
    <xf numFmtId="3" fontId="2" fillId="0" borderId="11" xfId="40" applyNumberFormat="1" applyFont="1" applyBorder="1" applyAlignment="1">
      <alignment/>
    </xf>
    <xf numFmtId="3" fontId="3" fillId="0" borderId="64" xfId="40" applyNumberFormat="1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65" xfId="0" applyFont="1" applyBorder="1" applyAlignment="1">
      <alignment/>
    </xf>
    <xf numFmtId="167" fontId="7" fillId="0" borderId="65" xfId="0" applyNumberFormat="1" applyFont="1" applyBorder="1" applyAlignment="1">
      <alignment horizontal="center"/>
    </xf>
    <xf numFmtId="12" fontId="7" fillId="0" borderId="65" xfId="0" applyNumberFormat="1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16" fontId="7" fillId="0" borderId="65" xfId="0" applyNumberFormat="1" applyFont="1" applyBorder="1" applyAlignment="1">
      <alignment horizontal="center"/>
    </xf>
    <xf numFmtId="0" fontId="7" fillId="0" borderId="65" xfId="0" applyNumberFormat="1" applyFont="1" applyBorder="1" applyAlignment="1">
      <alignment horizontal="center"/>
    </xf>
    <xf numFmtId="170" fontId="7" fillId="0" borderId="65" xfId="0" applyNumberFormat="1" applyFont="1" applyBorder="1" applyAlignment="1">
      <alignment horizontal="center"/>
    </xf>
    <xf numFmtId="49" fontId="6" fillId="0" borderId="66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/>
    </xf>
    <xf numFmtId="0" fontId="6" fillId="0" borderId="30" xfId="0" applyFont="1" applyBorder="1" applyAlignment="1">
      <alignment horizontal="center" wrapText="1"/>
    </xf>
    <xf numFmtId="0" fontId="6" fillId="0" borderId="30" xfId="0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48" xfId="0" applyFont="1" applyBorder="1" applyAlignment="1">
      <alignment/>
    </xf>
    <xf numFmtId="0" fontId="5" fillId="0" borderId="68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69" xfId="0" applyFont="1" applyBorder="1" applyAlignment="1">
      <alignment/>
    </xf>
    <xf numFmtId="3" fontId="3" fillId="0" borderId="26" xfId="40" applyNumberFormat="1" applyFont="1" applyBorder="1" applyAlignment="1">
      <alignment/>
    </xf>
    <xf numFmtId="3" fontId="3" fillId="0" borderId="27" xfId="4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3" fontId="3" fillId="0" borderId="66" xfId="40" applyNumberFormat="1" applyFont="1" applyBorder="1" applyAlignment="1">
      <alignment/>
    </xf>
    <xf numFmtId="3" fontId="3" fillId="0" borderId="23" xfId="40" applyNumberFormat="1" applyFont="1" applyBorder="1" applyAlignment="1">
      <alignment/>
    </xf>
    <xf numFmtId="0" fontId="7" fillId="0" borderId="69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3" fontId="2" fillId="0" borderId="19" xfId="40" applyNumberFormat="1" applyFont="1" applyBorder="1" applyAlignment="1">
      <alignment/>
    </xf>
    <xf numFmtId="3" fontId="3" fillId="0" borderId="71" xfId="40" applyNumberFormat="1" applyFont="1" applyBorder="1" applyAlignment="1">
      <alignment/>
    </xf>
    <xf numFmtId="0" fontId="5" fillId="0" borderId="7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3" fontId="2" fillId="0" borderId="15" xfId="40" applyNumberFormat="1" applyFont="1" applyBorder="1" applyAlignment="1">
      <alignment/>
    </xf>
    <xf numFmtId="3" fontId="2" fillId="0" borderId="12" xfId="40" applyNumberFormat="1" applyFont="1" applyBorder="1" applyAlignment="1">
      <alignment/>
    </xf>
    <xf numFmtId="3" fontId="3" fillId="0" borderId="16" xfId="40" applyNumberFormat="1" applyFont="1" applyBorder="1" applyAlignment="1">
      <alignment/>
    </xf>
    <xf numFmtId="0" fontId="5" fillId="0" borderId="69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3" fontId="2" fillId="0" borderId="34" xfId="40" applyNumberFormat="1" applyFont="1" applyBorder="1" applyAlignment="1">
      <alignment/>
    </xf>
    <xf numFmtId="3" fontId="3" fillId="0" borderId="74" xfId="40" applyNumberFormat="1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3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3" fontId="2" fillId="0" borderId="26" xfId="40" applyNumberFormat="1" applyFont="1" applyBorder="1" applyAlignment="1">
      <alignment/>
    </xf>
    <xf numFmtId="3" fontId="3" fillId="0" borderId="12" xfId="0" applyNumberFormat="1" applyFont="1" applyBorder="1" applyAlignment="1">
      <alignment wrapText="1"/>
    </xf>
    <xf numFmtId="3" fontId="3" fillId="0" borderId="52" xfId="0" applyNumberFormat="1" applyFont="1" applyBorder="1" applyAlignment="1">
      <alignment wrapText="1"/>
    </xf>
    <xf numFmtId="3" fontId="3" fillId="0" borderId="57" xfId="0" applyNumberFormat="1" applyFont="1" applyBorder="1" applyAlignment="1">
      <alignment wrapText="1"/>
    </xf>
    <xf numFmtId="3" fontId="1" fillId="0" borderId="75" xfId="0" applyNumberFormat="1" applyFont="1" applyBorder="1" applyAlignment="1">
      <alignment/>
    </xf>
    <xf numFmtId="3" fontId="2" fillId="0" borderId="52" xfId="0" applyNumberFormat="1" applyFont="1" applyBorder="1" applyAlignment="1">
      <alignment wrapText="1"/>
    </xf>
    <xf numFmtId="3" fontId="2" fillId="0" borderId="57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wrapText="1"/>
    </xf>
    <xf numFmtId="3" fontId="0" fillId="0" borderId="0" xfId="0" applyNumberFormat="1" applyAlignment="1">
      <alignment/>
    </xf>
    <xf numFmtId="3" fontId="1" fillId="0" borderId="36" xfId="0" applyNumberFormat="1" applyFont="1" applyBorder="1" applyAlignment="1">
      <alignment wrapText="1"/>
    </xf>
    <xf numFmtId="3" fontId="1" fillId="0" borderId="28" xfId="0" applyNumberFormat="1" applyFont="1" applyBorder="1" applyAlignment="1">
      <alignment wrapText="1"/>
    </xf>
    <xf numFmtId="3" fontId="1" fillId="0" borderId="49" xfId="0" applyNumberFormat="1" applyFont="1" applyBorder="1" applyAlignment="1">
      <alignment wrapText="1"/>
    </xf>
    <xf numFmtId="3" fontId="1" fillId="0" borderId="61" xfId="0" applyNumberFormat="1" applyFont="1" applyBorder="1" applyAlignment="1">
      <alignment wrapText="1"/>
    </xf>
    <xf numFmtId="3" fontId="1" fillId="0" borderId="69" xfId="0" applyNumberFormat="1" applyFont="1" applyBorder="1" applyAlignment="1">
      <alignment wrapText="1"/>
    </xf>
    <xf numFmtId="3" fontId="3" fillId="0" borderId="65" xfId="0" applyNumberFormat="1" applyFont="1" applyBorder="1" applyAlignment="1">
      <alignment wrapText="1"/>
    </xf>
    <xf numFmtId="3" fontId="2" fillId="0" borderId="30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30" xfId="0" applyNumberFormat="1" applyFont="1" applyBorder="1" applyAlignment="1">
      <alignment wrapText="1"/>
    </xf>
    <xf numFmtId="3" fontId="2" fillId="0" borderId="28" xfId="0" applyNumberFormat="1" applyFont="1" applyBorder="1" applyAlignment="1">
      <alignment wrapText="1"/>
    </xf>
    <xf numFmtId="3" fontId="2" fillId="0" borderId="49" xfId="0" applyNumberFormat="1" applyFont="1" applyBorder="1" applyAlignment="1">
      <alignment wrapText="1"/>
    </xf>
    <xf numFmtId="3" fontId="2" fillId="0" borderId="61" xfId="0" applyNumberFormat="1" applyFont="1" applyBorder="1" applyAlignment="1">
      <alignment wrapText="1"/>
    </xf>
    <xf numFmtId="3" fontId="2" fillId="0" borderId="36" xfId="0" applyNumberFormat="1" applyFont="1" applyBorder="1" applyAlignment="1">
      <alignment wrapText="1"/>
    </xf>
    <xf numFmtId="3" fontId="2" fillId="0" borderId="69" xfId="0" applyNumberFormat="1" applyFont="1" applyBorder="1" applyAlignment="1">
      <alignment wrapText="1"/>
    </xf>
    <xf numFmtId="3" fontId="2" fillId="0" borderId="31" xfId="0" applyNumberFormat="1" applyFont="1" applyBorder="1" applyAlignment="1">
      <alignment wrapText="1"/>
    </xf>
    <xf numFmtId="3" fontId="3" fillId="0" borderId="15" xfId="40" applyNumberFormat="1" applyFont="1" applyBorder="1" applyAlignment="1">
      <alignment/>
    </xf>
    <xf numFmtId="3" fontId="3" fillId="0" borderId="10" xfId="40" applyNumberFormat="1" applyFont="1" applyBorder="1" applyAlignment="1">
      <alignment/>
    </xf>
    <xf numFmtId="3" fontId="3" fillId="0" borderId="19" xfId="40" applyNumberFormat="1" applyFont="1" applyBorder="1" applyAlignment="1">
      <alignment/>
    </xf>
    <xf numFmtId="3" fontId="3" fillId="0" borderId="34" xfId="40" applyNumberFormat="1" applyFont="1" applyBorder="1" applyAlignment="1">
      <alignment/>
    </xf>
    <xf numFmtId="3" fontId="3" fillId="0" borderId="11" xfId="40" applyNumberFormat="1" applyFont="1" applyBorder="1" applyAlignment="1">
      <alignment/>
    </xf>
    <xf numFmtId="2" fontId="12" fillId="0" borderId="67" xfId="0" applyNumberFormat="1" applyFont="1" applyBorder="1" applyAlignment="1">
      <alignment horizontal="center" wrapText="1"/>
    </xf>
    <xf numFmtId="2" fontId="12" fillId="0" borderId="69" xfId="0" applyNumberFormat="1" applyFont="1" applyBorder="1" applyAlignment="1">
      <alignment horizontal="center" wrapText="1"/>
    </xf>
    <xf numFmtId="0" fontId="12" fillId="0" borderId="76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3" fillId="0" borderId="37" xfId="0" applyFont="1" applyBorder="1" applyAlignment="1">
      <alignment horizontal="left"/>
    </xf>
    <xf numFmtId="0" fontId="3" fillId="0" borderId="51" xfId="0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64" xfId="0" applyNumberFormat="1" applyFont="1" applyBorder="1" applyAlignment="1">
      <alignment horizontal="right"/>
    </xf>
    <xf numFmtId="2" fontId="8" fillId="0" borderId="28" xfId="0" applyNumberFormat="1" applyFont="1" applyBorder="1" applyAlignment="1">
      <alignment horizontal="center" wrapText="1"/>
    </xf>
    <xf numFmtId="0" fontId="8" fillId="0" borderId="3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wrapText="1"/>
    </xf>
    <xf numFmtId="2" fontId="8" fillId="0" borderId="58" xfId="0" applyNumberFormat="1" applyFont="1" applyBorder="1" applyAlignment="1">
      <alignment horizontal="center" wrapText="1"/>
    </xf>
    <xf numFmtId="0" fontId="8" fillId="0" borderId="7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49" fontId="3" fillId="0" borderId="71" xfId="0" applyNumberFormat="1" applyFont="1" applyBorder="1" applyAlignment="1">
      <alignment/>
    </xf>
    <xf numFmtId="165" fontId="7" fillId="0" borderId="17" xfId="40" applyNumberFormat="1" applyFont="1" applyBorder="1" applyAlignment="1">
      <alignment horizontal="right"/>
    </xf>
    <xf numFmtId="165" fontId="3" fillId="0" borderId="17" xfId="4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35" xfId="0" applyFont="1" applyBorder="1" applyAlignment="1">
      <alignment/>
    </xf>
    <xf numFmtId="12" fontId="2" fillId="0" borderId="68" xfId="0" applyNumberFormat="1" applyFont="1" applyBorder="1" applyAlignment="1">
      <alignment/>
    </xf>
    <xf numFmtId="12" fontId="2" fillId="0" borderId="69" xfId="0" applyNumberFormat="1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69" xfId="0" applyFont="1" applyBorder="1" applyAlignment="1">
      <alignment/>
    </xf>
    <xf numFmtId="0" fontId="3" fillId="0" borderId="69" xfId="0" applyFont="1" applyBorder="1" applyAlignment="1">
      <alignment horizontal="left"/>
    </xf>
    <xf numFmtId="3" fontId="2" fillId="0" borderId="57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3" fillId="0" borderId="3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3" fontId="2" fillId="0" borderId="68" xfId="0" applyNumberFormat="1" applyFont="1" applyBorder="1" applyAlignment="1">
      <alignment horizontal="right"/>
    </xf>
    <xf numFmtId="3" fontId="2" fillId="0" borderId="66" xfId="0" applyNumberFormat="1" applyFont="1" applyBorder="1" applyAlignment="1">
      <alignment/>
    </xf>
    <xf numFmtId="3" fontId="2" fillId="0" borderId="77" xfId="0" applyNumberFormat="1" applyFont="1" applyBorder="1" applyAlignment="1">
      <alignment/>
    </xf>
    <xf numFmtId="3" fontId="2" fillId="0" borderId="52" xfId="0" applyNumberFormat="1" applyFont="1" applyBorder="1" applyAlignment="1">
      <alignment horizontal="right"/>
    </xf>
    <xf numFmtId="0" fontId="3" fillId="0" borderId="34" xfId="0" applyFont="1" applyBorder="1" applyAlignment="1">
      <alignment/>
    </xf>
    <xf numFmtId="3" fontId="3" fillId="0" borderId="69" xfId="0" applyNumberFormat="1" applyFont="1" applyBorder="1" applyAlignment="1">
      <alignment horizontal="center"/>
    </xf>
    <xf numFmtId="3" fontId="3" fillId="0" borderId="37" xfId="0" applyNumberFormat="1" applyFont="1" applyBorder="1" applyAlignment="1">
      <alignment/>
    </xf>
    <xf numFmtId="3" fontId="3" fillId="0" borderId="47" xfId="0" applyNumberFormat="1" applyFont="1" applyBorder="1" applyAlignment="1">
      <alignment horizontal="right"/>
    </xf>
    <xf numFmtId="3" fontId="3" fillId="0" borderId="57" xfId="0" applyNumberFormat="1" applyFont="1" applyBorder="1" applyAlignment="1">
      <alignment horizontal="right"/>
    </xf>
    <xf numFmtId="3" fontId="3" fillId="0" borderId="51" xfId="0" applyNumberFormat="1" applyFont="1" applyBorder="1" applyAlignment="1">
      <alignment horizontal="right"/>
    </xf>
    <xf numFmtId="3" fontId="3" fillId="0" borderId="52" xfId="0" applyNumberFormat="1" applyFont="1" applyBorder="1" applyAlignment="1">
      <alignment horizontal="right"/>
    </xf>
    <xf numFmtId="0" fontId="3" fillId="0" borderId="32" xfId="0" applyFont="1" applyBorder="1" applyAlignment="1">
      <alignment/>
    </xf>
    <xf numFmtId="3" fontId="5" fillId="0" borderId="69" xfId="0" applyNumberFormat="1" applyFont="1" applyBorder="1" applyAlignment="1">
      <alignment wrapText="1"/>
    </xf>
    <xf numFmtId="3" fontId="12" fillId="0" borderId="11" xfId="40" applyNumberFormat="1" applyFont="1" applyBorder="1" applyAlignment="1">
      <alignment/>
    </xf>
    <xf numFmtId="3" fontId="5" fillId="0" borderId="11" xfId="40" applyNumberFormat="1" applyFont="1" applyBorder="1" applyAlignment="1">
      <alignment/>
    </xf>
    <xf numFmtId="3" fontId="12" fillId="0" borderId="64" xfId="40" applyNumberFormat="1" applyFont="1" applyBorder="1" applyAlignment="1">
      <alignment/>
    </xf>
    <xf numFmtId="3" fontId="3" fillId="0" borderId="78" xfId="0" applyNumberFormat="1" applyFont="1" applyBorder="1" applyAlignment="1">
      <alignment/>
    </xf>
    <xf numFmtId="0" fontId="3" fillId="0" borderId="79" xfId="0" applyFont="1" applyBorder="1" applyAlignment="1">
      <alignment/>
    </xf>
    <xf numFmtId="0" fontId="2" fillId="0" borderId="37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80" xfId="0" applyFont="1" applyBorder="1" applyAlignment="1">
      <alignment/>
    </xf>
    <xf numFmtId="3" fontId="3" fillId="0" borderId="81" xfId="0" applyNumberFormat="1" applyFont="1" applyBorder="1" applyAlignment="1">
      <alignment/>
    </xf>
    <xf numFmtId="3" fontId="3" fillId="0" borderId="82" xfId="0" applyNumberFormat="1" applyFont="1" applyBorder="1" applyAlignment="1">
      <alignment horizontal="right"/>
    </xf>
    <xf numFmtId="3" fontId="3" fillId="0" borderId="80" xfId="0" applyNumberFormat="1" applyFont="1" applyBorder="1" applyAlignment="1">
      <alignment/>
    </xf>
    <xf numFmtId="3" fontId="3" fillId="0" borderId="83" xfId="0" applyNumberFormat="1" applyFont="1" applyBorder="1" applyAlignment="1">
      <alignment/>
    </xf>
    <xf numFmtId="3" fontId="3" fillId="0" borderId="60" xfId="0" applyNumberFormat="1" applyFont="1" applyBorder="1" applyAlignment="1">
      <alignment horizontal="right"/>
    </xf>
    <xf numFmtId="3" fontId="3" fillId="0" borderId="17" xfId="40" applyNumberFormat="1" applyFont="1" applyBorder="1" applyAlignment="1">
      <alignment horizontal="right"/>
    </xf>
    <xf numFmtId="165" fontId="2" fillId="0" borderId="10" xfId="40" applyNumberFormat="1" applyFont="1" applyBorder="1" applyAlignment="1">
      <alignment horizontal="right"/>
    </xf>
    <xf numFmtId="3" fontId="3" fillId="0" borderId="10" xfId="40" applyNumberFormat="1" applyFont="1" applyBorder="1" applyAlignment="1">
      <alignment horizontal="right"/>
    </xf>
    <xf numFmtId="165" fontId="3" fillId="0" borderId="12" xfId="40" applyNumberFormat="1" applyFont="1" applyBorder="1" applyAlignment="1">
      <alignment horizontal="right"/>
    </xf>
    <xf numFmtId="165" fontId="2" fillId="0" borderId="12" xfId="40" applyNumberFormat="1" applyFont="1" applyBorder="1" applyAlignment="1">
      <alignment horizontal="right"/>
    </xf>
    <xf numFmtId="49" fontId="3" fillId="0" borderId="16" xfId="0" applyNumberFormat="1" applyFont="1" applyBorder="1" applyAlignment="1">
      <alignment/>
    </xf>
    <xf numFmtId="0" fontId="61" fillId="0" borderId="0" xfId="0" applyFont="1" applyAlignment="1">
      <alignment/>
    </xf>
    <xf numFmtId="0" fontId="13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165" fontId="7" fillId="0" borderId="0" xfId="4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5" fontId="7" fillId="0" borderId="0" xfId="40" applyNumberFormat="1" applyFont="1" applyBorder="1" applyAlignment="1">
      <alignment horizontal="right"/>
    </xf>
    <xf numFmtId="0" fontId="3" fillId="0" borderId="0" xfId="0" applyFont="1" applyAlignment="1">
      <alignment/>
    </xf>
    <xf numFmtId="3" fontId="2" fillId="0" borderId="28" xfId="0" applyNumberFormat="1" applyFont="1" applyBorder="1" applyAlignment="1">
      <alignment horizontal="center" wrapText="1"/>
    </xf>
    <xf numFmtId="3" fontId="3" fillId="0" borderId="28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3" fontId="2" fillId="0" borderId="11" xfId="40" applyNumberFormat="1" applyFont="1" applyBorder="1" applyAlignment="1">
      <alignment horizontal="right"/>
    </xf>
    <xf numFmtId="3" fontId="3" fillId="0" borderId="11" xfId="40" applyNumberFormat="1" applyFont="1" applyBorder="1" applyAlignment="1">
      <alignment horizontal="right"/>
    </xf>
    <xf numFmtId="3" fontId="3" fillId="0" borderId="64" xfId="4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2" fillId="0" borderId="30" xfId="0" applyFont="1" applyBorder="1" applyAlignment="1">
      <alignment/>
    </xf>
    <xf numFmtId="0" fontId="5" fillId="0" borderId="8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12" fillId="0" borderId="75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3" fontId="3" fillId="0" borderId="59" xfId="0" applyNumberFormat="1" applyFont="1" applyBorder="1" applyAlignment="1">
      <alignment wrapText="1"/>
    </xf>
    <xf numFmtId="3" fontId="3" fillId="0" borderId="20" xfId="40" applyNumberFormat="1" applyFont="1" applyBorder="1" applyAlignment="1">
      <alignment/>
    </xf>
    <xf numFmtId="3" fontId="3" fillId="0" borderId="60" xfId="40" applyNumberFormat="1" applyFont="1" applyBorder="1" applyAlignment="1">
      <alignment/>
    </xf>
    <xf numFmtId="0" fontId="12" fillId="0" borderId="51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3" fontId="22" fillId="0" borderId="51" xfId="0" applyNumberFormat="1" applyFont="1" applyBorder="1" applyAlignment="1">
      <alignment wrapText="1"/>
    </xf>
    <xf numFmtId="3" fontId="22" fillId="0" borderId="50" xfId="0" applyNumberFormat="1" applyFont="1" applyBorder="1" applyAlignment="1">
      <alignment wrapText="1"/>
    </xf>
    <xf numFmtId="3" fontId="22" fillId="0" borderId="10" xfId="0" applyNumberFormat="1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2" fillId="0" borderId="50" xfId="0" applyFont="1" applyBorder="1" applyAlignment="1">
      <alignment wrapText="1"/>
    </xf>
    <xf numFmtId="0" fontId="12" fillId="0" borderId="77" xfId="0" applyFont="1" applyBorder="1" applyAlignment="1">
      <alignment horizontal="center"/>
    </xf>
    <xf numFmtId="0" fontId="12" fillId="0" borderId="85" xfId="0" applyFont="1" applyBorder="1" applyAlignment="1">
      <alignment horizontal="center"/>
    </xf>
    <xf numFmtId="3" fontId="22" fillId="0" borderId="17" xfId="0" applyNumberFormat="1" applyFont="1" applyBorder="1" applyAlignment="1">
      <alignment wrapText="1"/>
    </xf>
    <xf numFmtId="0" fontId="5" fillId="0" borderId="68" xfId="0" applyFont="1" applyBorder="1" applyAlignment="1">
      <alignment vertical="top" wrapText="1"/>
    </xf>
    <xf numFmtId="0" fontId="5" fillId="0" borderId="51" xfId="0" applyFont="1" applyBorder="1" applyAlignment="1">
      <alignment vertical="top" wrapText="1"/>
    </xf>
    <xf numFmtId="0" fontId="5" fillId="0" borderId="75" xfId="0" applyFont="1" applyBorder="1" applyAlignment="1">
      <alignment vertical="top" wrapText="1"/>
    </xf>
    <xf numFmtId="0" fontId="5" fillId="0" borderId="68" xfId="0" applyFont="1" applyBorder="1" applyAlignment="1">
      <alignment horizontal="center" vertical="top" wrapText="1"/>
    </xf>
    <xf numFmtId="0" fontId="5" fillId="0" borderId="6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3" fillId="0" borderId="57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right" wrapText="1"/>
    </xf>
    <xf numFmtId="3" fontId="2" fillId="0" borderId="28" xfId="0" applyNumberFormat="1" applyFont="1" applyBorder="1" applyAlignment="1">
      <alignment horizontal="right" wrapText="1"/>
    </xf>
    <xf numFmtId="0" fontId="2" fillId="0" borderId="37" xfId="0" applyFont="1" applyBorder="1" applyAlignment="1">
      <alignment/>
    </xf>
    <xf numFmtId="49" fontId="2" fillId="0" borderId="26" xfId="0" applyNumberFormat="1" applyFont="1" applyBorder="1" applyAlignment="1">
      <alignment/>
    </xf>
    <xf numFmtId="49" fontId="3" fillId="0" borderId="26" xfId="0" applyNumberFormat="1" applyFont="1" applyBorder="1" applyAlignment="1">
      <alignment/>
    </xf>
    <xf numFmtId="49" fontId="2" fillId="0" borderId="27" xfId="0" applyNumberFormat="1" applyFont="1" applyBorder="1" applyAlignment="1">
      <alignment/>
    </xf>
    <xf numFmtId="0" fontId="3" fillId="0" borderId="44" xfId="0" applyFont="1" applyBorder="1" applyAlignment="1">
      <alignment/>
    </xf>
    <xf numFmtId="0" fontId="2" fillId="0" borderId="85" xfId="0" applyFont="1" applyBorder="1" applyAlignment="1">
      <alignment/>
    </xf>
    <xf numFmtId="0" fontId="3" fillId="0" borderId="40" xfId="0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0" fontId="2" fillId="0" borderId="52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16" fillId="0" borderId="26" xfId="0" applyFont="1" applyBorder="1" applyAlignment="1">
      <alignment horizontal="left"/>
    </xf>
    <xf numFmtId="3" fontId="20" fillId="0" borderId="12" xfId="0" applyNumberFormat="1" applyFont="1" applyBorder="1" applyAlignment="1">
      <alignment horizontal="right"/>
    </xf>
    <xf numFmtId="3" fontId="61" fillId="33" borderId="17" xfId="0" applyNumberFormat="1" applyFont="1" applyFill="1" applyBorder="1" applyAlignment="1">
      <alignment horizontal="right"/>
    </xf>
    <xf numFmtId="3" fontId="21" fillId="0" borderId="83" xfId="0" applyNumberFormat="1" applyFont="1" applyBorder="1" applyAlignment="1">
      <alignment horizontal="right"/>
    </xf>
    <xf numFmtId="49" fontId="3" fillId="0" borderId="23" xfId="0" applyNumberFormat="1" applyFont="1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0" fillId="0" borderId="0" xfId="0" applyFont="1" applyAlignment="1">
      <alignment/>
    </xf>
    <xf numFmtId="0" fontId="15" fillId="0" borderId="54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43" xfId="0" applyFont="1" applyBorder="1" applyAlignment="1">
      <alignment/>
    </xf>
    <xf numFmtId="0" fontId="15" fillId="0" borderId="62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3" fontId="21" fillId="0" borderId="40" xfId="0" applyNumberFormat="1" applyFont="1" applyBorder="1" applyAlignment="1">
      <alignment/>
    </xf>
    <xf numFmtId="0" fontId="61" fillId="0" borderId="45" xfId="0" applyFont="1" applyBorder="1" applyAlignment="1">
      <alignment/>
    </xf>
    <xf numFmtId="0" fontId="61" fillId="0" borderId="61" xfId="0" applyFont="1" applyBorder="1" applyAlignment="1">
      <alignment/>
    </xf>
    <xf numFmtId="3" fontId="61" fillId="0" borderId="0" xfId="0" applyNumberFormat="1" applyFont="1" applyBorder="1" applyAlignment="1">
      <alignment/>
    </xf>
    <xf numFmtId="3" fontId="61" fillId="0" borderId="58" xfId="0" applyNumberFormat="1" applyFont="1" applyBorder="1" applyAlignment="1">
      <alignment/>
    </xf>
    <xf numFmtId="3" fontId="62" fillId="0" borderId="31" xfId="0" applyNumberFormat="1" applyFont="1" applyBorder="1" applyAlignment="1">
      <alignment/>
    </xf>
    <xf numFmtId="0" fontId="61" fillId="0" borderId="26" xfId="0" applyFont="1" applyBorder="1" applyAlignment="1">
      <alignment/>
    </xf>
    <xf numFmtId="3" fontId="61" fillId="0" borderId="34" xfId="0" applyNumberFormat="1" applyFont="1" applyBorder="1" applyAlignment="1">
      <alignment/>
    </xf>
    <xf numFmtId="3" fontId="61" fillId="0" borderId="10" xfId="0" applyNumberFormat="1" applyFont="1" applyBorder="1" applyAlignment="1">
      <alignment/>
    </xf>
    <xf numFmtId="3" fontId="62" fillId="0" borderId="12" xfId="0" applyNumberFormat="1" applyFont="1" applyBorder="1" applyAlignment="1">
      <alignment/>
    </xf>
    <xf numFmtId="3" fontId="61" fillId="34" borderId="50" xfId="0" applyNumberFormat="1" applyFont="1" applyFill="1" applyBorder="1" applyAlignment="1">
      <alignment/>
    </xf>
    <xf numFmtId="0" fontId="61" fillId="0" borderId="43" xfId="0" applyFont="1" applyBorder="1" applyAlignment="1">
      <alignment/>
    </xf>
    <xf numFmtId="3" fontId="61" fillId="34" borderId="10" xfId="0" applyNumberFormat="1" applyFont="1" applyFill="1" applyBorder="1" applyAlignment="1">
      <alignment/>
    </xf>
    <xf numFmtId="3" fontId="61" fillId="0" borderId="26" xfId="0" applyNumberFormat="1" applyFont="1" applyBorder="1" applyAlignment="1">
      <alignment/>
    </xf>
    <xf numFmtId="3" fontId="61" fillId="32" borderId="0" xfId="0" applyNumberFormat="1" applyFont="1" applyFill="1" applyBorder="1" applyAlignment="1">
      <alignment/>
    </xf>
    <xf numFmtId="0" fontId="61" fillId="0" borderId="43" xfId="0" applyFont="1" applyFill="1" applyBorder="1" applyAlignment="1">
      <alignment/>
    </xf>
    <xf numFmtId="3" fontId="20" fillId="34" borderId="10" xfId="0" applyNumberFormat="1" applyFont="1" applyFill="1" applyBorder="1" applyAlignment="1">
      <alignment/>
    </xf>
    <xf numFmtId="3" fontId="61" fillId="33" borderId="10" xfId="0" applyNumberFormat="1" applyFont="1" applyFill="1" applyBorder="1" applyAlignment="1">
      <alignment/>
    </xf>
    <xf numFmtId="3" fontId="61" fillId="0" borderId="43" xfId="0" applyNumberFormat="1" applyFont="1" applyBorder="1" applyAlignment="1">
      <alignment/>
    </xf>
    <xf numFmtId="3" fontId="61" fillId="32" borderId="34" xfId="0" applyNumberFormat="1" applyFont="1" applyFill="1" applyBorder="1" applyAlignment="1">
      <alignment/>
    </xf>
    <xf numFmtId="0" fontId="61" fillId="0" borderId="46" xfId="0" applyFont="1" applyFill="1" applyBorder="1" applyAlignment="1">
      <alignment/>
    </xf>
    <xf numFmtId="0" fontId="61" fillId="0" borderId="46" xfId="0" applyFont="1" applyBorder="1" applyAlignment="1">
      <alignment/>
    </xf>
    <xf numFmtId="3" fontId="61" fillId="32" borderId="47" xfId="0" applyNumberFormat="1" applyFont="1" applyFill="1" applyBorder="1" applyAlignment="1">
      <alignment/>
    </xf>
    <xf numFmtId="3" fontId="62" fillId="0" borderId="52" xfId="0" applyNumberFormat="1" applyFont="1" applyBorder="1" applyAlignment="1">
      <alignment/>
    </xf>
    <xf numFmtId="0" fontId="20" fillId="0" borderId="26" xfId="0" applyFont="1" applyBorder="1" applyAlignment="1">
      <alignment horizontal="left"/>
    </xf>
    <xf numFmtId="0" fontId="20" fillId="0" borderId="26" xfId="0" applyFont="1" applyBorder="1" applyAlignment="1">
      <alignment/>
    </xf>
    <xf numFmtId="3" fontId="20" fillId="0" borderId="34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horizontal="right"/>
    </xf>
    <xf numFmtId="0" fontId="61" fillId="0" borderId="26" xfId="0" applyFont="1" applyFill="1" applyBorder="1" applyAlignment="1">
      <alignment/>
    </xf>
    <xf numFmtId="3" fontId="61" fillId="0" borderId="34" xfId="0" applyNumberFormat="1" applyFont="1" applyBorder="1" applyAlignment="1">
      <alignment horizontal="right"/>
    </xf>
    <xf numFmtId="3" fontId="62" fillId="0" borderId="12" xfId="0" applyNumberFormat="1" applyFont="1" applyBorder="1" applyAlignment="1">
      <alignment horizontal="right"/>
    </xf>
    <xf numFmtId="3" fontId="61" fillId="34" borderId="10" xfId="0" applyNumberFormat="1" applyFont="1" applyFill="1" applyBorder="1" applyAlignment="1">
      <alignment horizontal="right"/>
    </xf>
    <xf numFmtId="0" fontId="61" fillId="0" borderId="27" xfId="0" applyFont="1" applyBorder="1" applyAlignment="1">
      <alignment/>
    </xf>
    <xf numFmtId="3" fontId="61" fillId="32" borderId="47" xfId="0" applyNumberFormat="1" applyFont="1" applyFill="1" applyBorder="1" applyAlignment="1">
      <alignment horizontal="right"/>
    </xf>
    <xf numFmtId="3" fontId="61" fillId="0" borderId="51" xfId="0" applyNumberFormat="1" applyFont="1" applyBorder="1" applyAlignment="1">
      <alignment/>
    </xf>
    <xf numFmtId="3" fontId="62" fillId="0" borderId="52" xfId="0" applyNumberFormat="1" applyFont="1" applyBorder="1" applyAlignment="1">
      <alignment horizontal="right"/>
    </xf>
    <xf numFmtId="0" fontId="21" fillId="0" borderId="40" xfId="0" applyFont="1" applyFill="1" applyBorder="1" applyAlignment="1">
      <alignment/>
    </xf>
    <xf numFmtId="3" fontId="21" fillId="0" borderId="53" xfId="0" applyNumberFormat="1" applyFont="1" applyBorder="1" applyAlignment="1">
      <alignment/>
    </xf>
    <xf numFmtId="3" fontId="21" fillId="0" borderId="54" xfId="0" applyNumberFormat="1" applyFont="1" applyBorder="1" applyAlignment="1">
      <alignment horizontal="right"/>
    </xf>
    <xf numFmtId="3" fontId="21" fillId="0" borderId="40" xfId="0" applyNumberFormat="1" applyFont="1" applyBorder="1" applyAlignment="1">
      <alignment horizontal="right"/>
    </xf>
    <xf numFmtId="3" fontId="21" fillId="0" borderId="56" xfId="0" applyNumberFormat="1" applyFont="1" applyBorder="1" applyAlignment="1">
      <alignment horizontal="right"/>
    </xf>
    <xf numFmtId="0" fontId="21" fillId="0" borderId="27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" fillId="0" borderId="0" xfId="0" applyFont="1" applyAlignment="1">
      <alignment horizontal="right"/>
    </xf>
    <xf numFmtId="164" fontId="8" fillId="0" borderId="25" xfId="40" applyNumberFormat="1" applyFont="1" applyBorder="1" applyAlignment="1">
      <alignment horizontal="center" wrapText="1"/>
    </xf>
    <xf numFmtId="164" fontId="8" fillId="0" borderId="22" xfId="40" applyNumberFormat="1" applyFont="1" applyBorder="1" applyAlignment="1">
      <alignment horizontal="center" wrapText="1"/>
    </xf>
    <xf numFmtId="164" fontId="8" fillId="0" borderId="24" xfId="4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86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86" xfId="0" applyFont="1" applyBorder="1" applyAlignment="1">
      <alignment/>
    </xf>
    <xf numFmtId="49" fontId="3" fillId="0" borderId="77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2" fillId="0" borderId="54" xfId="0" applyFont="1" applyBorder="1" applyAlignment="1">
      <alignment horizontal="center" vertical="top"/>
    </xf>
    <xf numFmtId="0" fontId="2" fillId="0" borderId="62" xfId="0" applyFont="1" applyBorder="1" applyAlignment="1">
      <alignment horizontal="center" vertical="top"/>
    </xf>
    <xf numFmtId="0" fontId="3" fillId="0" borderId="23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2" fillId="0" borderId="0" xfId="0" applyFont="1" applyAlignment="1">
      <alignment horizontal="center"/>
    </xf>
    <xf numFmtId="0" fontId="59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76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1" fillId="0" borderId="46" xfId="0" applyNumberFormat="1" applyFont="1" applyBorder="1" applyAlignment="1">
      <alignment wrapText="1"/>
    </xf>
    <xf numFmtId="3" fontId="1" fillId="0" borderId="61" xfId="0" applyNumberFormat="1" applyFont="1" applyBorder="1" applyAlignment="1">
      <alignment wrapText="1"/>
    </xf>
    <xf numFmtId="3" fontId="3" fillId="0" borderId="85" xfId="0" applyNumberFormat="1" applyFont="1" applyBorder="1" applyAlignment="1">
      <alignment wrapText="1"/>
    </xf>
    <xf numFmtId="3" fontId="3" fillId="0" borderId="59" xfId="0" applyNumberFormat="1" applyFont="1" applyBorder="1" applyAlignment="1">
      <alignment wrapText="1"/>
    </xf>
    <xf numFmtId="0" fontId="5" fillId="0" borderId="58" xfId="0" applyFont="1" applyBorder="1" applyAlignment="1">
      <alignment horizontal="center" vertical="center" wrapText="1"/>
    </xf>
    <xf numFmtId="0" fontId="23" fillId="0" borderId="50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3" fontId="3" fillId="0" borderId="47" xfId="0" applyNumberFormat="1" applyFont="1" applyBorder="1" applyAlignment="1">
      <alignment wrapText="1"/>
    </xf>
    <xf numFmtId="3" fontId="3" fillId="0" borderId="49" xfId="0" applyNumberFormat="1" applyFont="1" applyBorder="1" applyAlignment="1">
      <alignment wrapText="1"/>
    </xf>
    <xf numFmtId="3" fontId="3" fillId="0" borderId="57" xfId="0" applyNumberFormat="1" applyFont="1" applyBorder="1" applyAlignment="1">
      <alignment wrapText="1"/>
    </xf>
    <xf numFmtId="3" fontId="3" fillId="0" borderId="69" xfId="0" applyNumberFormat="1" applyFont="1" applyBorder="1" applyAlignment="1">
      <alignment wrapText="1"/>
    </xf>
    <xf numFmtId="0" fontId="5" fillId="0" borderId="3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1" fillId="0" borderId="77" xfId="0" applyFont="1" applyBorder="1" applyAlignment="1">
      <alignment horizontal="center" wrapText="1"/>
    </xf>
    <xf numFmtId="0" fontId="11" fillId="0" borderId="65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7" fillId="0" borderId="69" xfId="0" applyFont="1" applyBorder="1" applyAlignment="1">
      <alignment horizontal="center" wrapText="1"/>
    </xf>
    <xf numFmtId="3" fontId="3" fillId="0" borderId="37" xfId="0" applyNumberFormat="1" applyFont="1" applyBorder="1" applyAlignment="1">
      <alignment wrapText="1"/>
    </xf>
    <xf numFmtId="3" fontId="3" fillId="0" borderId="30" xfId="0" applyNumberFormat="1" applyFont="1" applyBorder="1" applyAlignment="1">
      <alignment wrapText="1"/>
    </xf>
    <xf numFmtId="3" fontId="3" fillId="0" borderId="78" xfId="0" applyNumberFormat="1" applyFont="1" applyBorder="1" applyAlignment="1">
      <alignment wrapText="1"/>
    </xf>
    <xf numFmtId="3" fontId="3" fillId="0" borderId="36" xfId="0" applyNumberFormat="1" applyFont="1" applyBorder="1" applyAlignment="1">
      <alignment wrapText="1"/>
    </xf>
    <xf numFmtId="3" fontId="1" fillId="0" borderId="47" xfId="0" applyNumberFormat="1" applyFont="1" applyBorder="1" applyAlignment="1">
      <alignment wrapText="1"/>
    </xf>
    <xf numFmtId="3" fontId="1" fillId="0" borderId="49" xfId="0" applyNumberFormat="1" applyFont="1" applyBorder="1" applyAlignment="1">
      <alignment wrapText="1"/>
    </xf>
    <xf numFmtId="3" fontId="3" fillId="0" borderId="51" xfId="0" applyNumberFormat="1" applyFont="1" applyBorder="1" applyAlignment="1">
      <alignment horizontal="center" wrapText="1"/>
    </xf>
    <xf numFmtId="3" fontId="3" fillId="0" borderId="28" xfId="0" applyNumberFormat="1" applyFont="1" applyBorder="1" applyAlignment="1">
      <alignment horizontal="center" wrapText="1"/>
    </xf>
    <xf numFmtId="3" fontId="3" fillId="0" borderId="51" xfId="0" applyNumberFormat="1" applyFont="1" applyBorder="1" applyAlignment="1">
      <alignment wrapText="1"/>
    </xf>
    <xf numFmtId="3" fontId="3" fillId="0" borderId="28" xfId="0" applyNumberFormat="1" applyFont="1" applyBorder="1" applyAlignment="1">
      <alignment wrapText="1"/>
    </xf>
    <xf numFmtId="3" fontId="3" fillId="0" borderId="52" xfId="0" applyNumberFormat="1" applyFont="1" applyBorder="1" applyAlignment="1">
      <alignment wrapText="1"/>
    </xf>
    <xf numFmtId="3" fontId="3" fillId="0" borderId="31" xfId="0" applyNumberFormat="1" applyFont="1" applyBorder="1" applyAlignment="1">
      <alignment wrapText="1"/>
    </xf>
    <xf numFmtId="3" fontId="3" fillId="0" borderId="14" xfId="0" applyNumberFormat="1" applyFont="1" applyBorder="1" applyAlignment="1">
      <alignment wrapText="1"/>
    </xf>
    <xf numFmtId="3" fontId="3" fillId="0" borderId="77" xfId="0" applyNumberFormat="1" applyFont="1" applyBorder="1" applyAlignment="1">
      <alignment wrapText="1"/>
    </xf>
    <xf numFmtId="3" fontId="3" fillId="0" borderId="65" xfId="0" applyNumberFormat="1" applyFont="1" applyBorder="1" applyAlignment="1">
      <alignment wrapText="1"/>
    </xf>
    <xf numFmtId="0" fontId="5" fillId="0" borderId="39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3" fontId="22" fillId="0" borderId="51" xfId="0" applyNumberFormat="1" applyFont="1" applyBorder="1" applyAlignment="1">
      <alignment wrapText="1"/>
    </xf>
    <xf numFmtId="0" fontId="22" fillId="0" borderId="28" xfId="0" applyFont="1" applyBorder="1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3" fontId="2" fillId="0" borderId="51" xfId="0" applyNumberFormat="1" applyFont="1" applyBorder="1" applyAlignment="1">
      <alignment horizontal="center" wrapText="1"/>
    </xf>
    <xf numFmtId="3" fontId="2" fillId="0" borderId="28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64" xfId="0" applyFont="1" applyBorder="1" applyAlignment="1">
      <alignment horizontal="left"/>
    </xf>
    <xf numFmtId="0" fontId="3" fillId="0" borderId="71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0" fontId="7" fillId="0" borderId="5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3" fillId="0" borderId="67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2" fontId="7" fillId="0" borderId="58" xfId="0" applyNumberFormat="1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2" fontId="7" fillId="0" borderId="58" xfId="0" applyNumberFormat="1" applyFont="1" applyBorder="1" applyAlignment="1">
      <alignment horizontal="center" wrapText="1"/>
    </xf>
    <xf numFmtId="2" fontId="7" fillId="0" borderId="28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7" fillId="0" borderId="51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7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70" xfId="0" applyFont="1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3" fontId="21" fillId="0" borderId="54" xfId="0" applyNumberFormat="1" applyFont="1" applyBorder="1" applyAlignment="1">
      <alignment horizontal="center"/>
    </xf>
    <xf numFmtId="0" fontId="21" fillId="0" borderId="62" xfId="0" applyFont="1" applyBorder="1" applyAlignment="1">
      <alignment horizontal="center"/>
    </xf>
    <xf numFmtId="3" fontId="21" fillId="0" borderId="62" xfId="0" applyNumberFormat="1" applyFont="1" applyBorder="1" applyAlignment="1">
      <alignment horizontal="center"/>
    </xf>
    <xf numFmtId="3" fontId="21" fillId="0" borderId="55" xfId="0" applyNumberFormat="1" applyFont="1" applyBorder="1" applyAlignment="1">
      <alignment horizontal="center"/>
    </xf>
    <xf numFmtId="0" fontId="21" fillId="0" borderId="86" xfId="0" applyFont="1" applyBorder="1" applyAlignment="1">
      <alignment horizontal="center"/>
    </xf>
    <xf numFmtId="3" fontId="61" fillId="0" borderId="56" xfId="0" applyNumberFormat="1" applyFont="1" applyBorder="1" applyAlignment="1">
      <alignment horizontal="center"/>
    </xf>
    <xf numFmtId="3" fontId="61" fillId="0" borderId="63" xfId="0" applyNumberFormat="1" applyFont="1" applyBorder="1" applyAlignment="1">
      <alignment horizontal="center"/>
    </xf>
    <xf numFmtId="3" fontId="20" fillId="0" borderId="54" xfId="0" applyNumberFormat="1" applyFont="1" applyBorder="1" applyAlignment="1">
      <alignment horizontal="center"/>
    </xf>
    <xf numFmtId="3" fontId="20" fillId="0" borderId="43" xfId="0" applyNumberFormat="1" applyFont="1" applyBorder="1" applyAlignment="1">
      <alignment horizontal="center"/>
    </xf>
    <xf numFmtId="3" fontId="21" fillId="0" borderId="39" xfId="0" applyNumberFormat="1" applyFont="1" applyBorder="1" applyAlignment="1">
      <alignment horizontal="center"/>
    </xf>
    <xf numFmtId="3" fontId="21" fillId="0" borderId="44" xfId="0" applyNumberFormat="1" applyFont="1" applyBorder="1" applyAlignment="1">
      <alignment horizontal="center"/>
    </xf>
    <xf numFmtId="3" fontId="21" fillId="0" borderId="86" xfId="0" applyNumberFormat="1" applyFont="1" applyBorder="1" applyAlignment="1">
      <alignment horizontal="center"/>
    </xf>
    <xf numFmtId="3" fontId="21" fillId="0" borderId="56" xfId="0" applyNumberFormat="1" applyFont="1" applyBorder="1" applyAlignment="1">
      <alignment horizontal="center"/>
    </xf>
    <xf numFmtId="3" fontId="21" fillId="0" borderId="63" xfId="0" applyNumberFormat="1" applyFont="1" applyBorder="1" applyAlignment="1">
      <alignment horizontal="center"/>
    </xf>
    <xf numFmtId="0" fontId="62" fillId="0" borderId="0" xfId="0" applyFont="1" applyAlignment="1">
      <alignment horizontal="center"/>
    </xf>
    <xf numFmtId="0" fontId="15" fillId="0" borderId="54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81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3" fontId="21" fillId="0" borderId="39" xfId="0" applyNumberFormat="1" applyFont="1" applyBorder="1" applyAlignment="1">
      <alignment horizontal="center"/>
    </xf>
    <xf numFmtId="3" fontId="21" fillId="0" borderId="44" xfId="0" applyNumberFormat="1" applyFont="1" applyBorder="1" applyAlignment="1">
      <alignment horizontal="center"/>
    </xf>
    <xf numFmtId="3" fontId="21" fillId="0" borderId="54" xfId="0" applyNumberFormat="1" applyFont="1" applyBorder="1" applyAlignment="1">
      <alignment horizontal="center"/>
    </xf>
    <xf numFmtId="3" fontId="21" fillId="0" borderId="62" xfId="0" applyNumberFormat="1" applyFont="1" applyBorder="1" applyAlignment="1">
      <alignment horizontal="center"/>
    </xf>
    <xf numFmtId="0" fontId="15" fillId="0" borderId="81" xfId="0" applyFont="1" applyBorder="1" applyAlignment="1">
      <alignment horizontal="center"/>
    </xf>
    <xf numFmtId="3" fontId="21" fillId="0" borderId="56" xfId="0" applyNumberFormat="1" applyFont="1" applyBorder="1" applyAlignment="1">
      <alignment horizontal="center"/>
    </xf>
    <xf numFmtId="3" fontId="21" fillId="0" borderId="63" xfId="0" applyNumberFormat="1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1" fillId="0" borderId="62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3" fontId="20" fillId="0" borderId="54" xfId="0" applyNumberFormat="1" applyFont="1" applyBorder="1" applyAlignment="1">
      <alignment horizontal="center"/>
    </xf>
    <xf numFmtId="3" fontId="20" fillId="0" borderId="43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B50" sqref="B50"/>
    </sheetView>
  </sheetViews>
  <sheetFormatPr defaultColWidth="9.140625" defaultRowHeight="15"/>
  <cols>
    <col min="1" max="1" width="7.57421875" style="0" customWidth="1"/>
    <col min="2" max="2" width="58.00390625" style="0" customWidth="1"/>
    <col min="3" max="4" width="16.7109375" style="0" customWidth="1"/>
    <col min="5" max="5" width="17.57421875" style="21" customWidth="1"/>
    <col min="6" max="6" width="11.7109375" style="15" hidden="1" customWidth="1"/>
    <col min="7" max="7" width="10.57421875" style="21" hidden="1" customWidth="1"/>
    <col min="8" max="8" width="11.00390625" style="21" hidden="1" customWidth="1"/>
  </cols>
  <sheetData>
    <row r="1" spans="1:8" ht="14.25">
      <c r="A1" s="526" t="s">
        <v>101</v>
      </c>
      <c r="B1" s="526"/>
      <c r="C1" s="526"/>
      <c r="D1" s="526"/>
      <c r="E1" s="526"/>
      <c r="F1" s="52"/>
      <c r="G1" s="53"/>
      <c r="H1" s="53"/>
    </row>
    <row r="2" spans="1:8" ht="14.25">
      <c r="A2" s="530" t="s">
        <v>108</v>
      </c>
      <c r="B2" s="530"/>
      <c r="C2" s="530"/>
      <c r="D2" s="530"/>
      <c r="E2" s="530"/>
      <c r="F2" s="530"/>
      <c r="G2" s="531"/>
      <c r="H2" s="531"/>
    </row>
    <row r="3" spans="1:8" ht="14.25">
      <c r="A3" s="530" t="s">
        <v>244</v>
      </c>
      <c r="B3" s="530"/>
      <c r="C3" s="530"/>
      <c r="D3" s="530"/>
      <c r="E3" s="530"/>
      <c r="F3" s="530"/>
      <c r="G3" s="530"/>
      <c r="H3" s="530"/>
    </row>
    <row r="4" spans="1:8" ht="21" customHeight="1" thickBot="1">
      <c r="A4" s="532" t="s">
        <v>270</v>
      </c>
      <c r="B4" s="533"/>
      <c r="C4" s="534"/>
      <c r="D4" s="534"/>
      <c r="E4" s="534"/>
      <c r="F4" s="534"/>
      <c r="G4" s="534"/>
      <c r="H4" s="534"/>
    </row>
    <row r="5" spans="1:8" ht="22.5" customHeight="1">
      <c r="A5" s="537" t="s">
        <v>129</v>
      </c>
      <c r="B5" s="236" t="s">
        <v>289</v>
      </c>
      <c r="C5" s="237" t="s">
        <v>286</v>
      </c>
      <c r="D5" s="236" t="s">
        <v>283</v>
      </c>
      <c r="E5" s="239" t="s">
        <v>288</v>
      </c>
      <c r="F5" s="527"/>
      <c r="G5" s="528"/>
      <c r="H5" s="529"/>
    </row>
    <row r="6" spans="1:8" ht="19.5" customHeight="1" thickBot="1">
      <c r="A6" s="538"/>
      <c r="B6" s="243"/>
      <c r="C6" s="241" t="s">
        <v>287</v>
      </c>
      <c r="D6" s="238"/>
      <c r="E6" s="240" t="s">
        <v>315</v>
      </c>
      <c r="F6" s="92"/>
      <c r="G6" s="29"/>
      <c r="H6" s="30"/>
    </row>
    <row r="7" spans="1:8" ht="14.25" hidden="1">
      <c r="A7" s="422"/>
      <c r="B7" s="242"/>
      <c r="C7" s="235"/>
      <c r="D7" s="232"/>
      <c r="E7" s="235"/>
      <c r="F7" s="93"/>
      <c r="G7" s="22"/>
      <c r="H7" s="31"/>
    </row>
    <row r="8" spans="1:8" ht="14.25" hidden="1">
      <c r="A8" s="34"/>
      <c r="B8" s="57"/>
      <c r="C8" s="72"/>
      <c r="D8" s="226"/>
      <c r="E8" s="72"/>
      <c r="F8" s="93"/>
      <c r="G8" s="22"/>
      <c r="H8" s="31"/>
    </row>
    <row r="9" spans="1:8" ht="14.25" hidden="1">
      <c r="A9" s="34" t="s">
        <v>0</v>
      </c>
      <c r="B9" s="57"/>
      <c r="C9" s="72"/>
      <c r="D9" s="226"/>
      <c r="E9" s="72"/>
      <c r="F9" s="93"/>
      <c r="G9" s="22"/>
      <c r="H9" s="31"/>
    </row>
    <row r="10" spans="1:8" ht="14.25" hidden="1">
      <c r="A10" s="455" t="s">
        <v>1</v>
      </c>
      <c r="B10" s="464"/>
      <c r="C10" s="72"/>
      <c r="D10" s="226"/>
      <c r="E10" s="72"/>
      <c r="F10" s="93"/>
      <c r="G10" s="22"/>
      <c r="H10" s="31"/>
    </row>
    <row r="11" spans="1:8" ht="14.25">
      <c r="A11" s="234" t="s">
        <v>114</v>
      </c>
      <c r="B11" s="465" t="s">
        <v>95</v>
      </c>
      <c r="C11" s="73">
        <f>C12+C15+C16+C17</f>
        <v>17311000</v>
      </c>
      <c r="D11" s="73">
        <f>D12+D15+D16+D17</f>
        <v>-4213000</v>
      </c>
      <c r="E11" s="73">
        <f>E12+E15+E16+E17</f>
        <v>13098000</v>
      </c>
      <c r="F11" s="54"/>
      <c r="G11" s="22"/>
      <c r="H11" s="31"/>
    </row>
    <row r="12" spans="1:8" ht="14.25">
      <c r="A12" s="462" t="s">
        <v>88</v>
      </c>
      <c r="B12" s="95" t="s">
        <v>92</v>
      </c>
      <c r="C12" s="72">
        <v>16605000</v>
      </c>
      <c r="D12" s="231">
        <v>-4289000</v>
      </c>
      <c r="E12" s="72">
        <f>C12+D12</f>
        <v>12316000</v>
      </c>
      <c r="F12" s="54"/>
      <c r="G12" s="22"/>
      <c r="H12" s="31"/>
    </row>
    <row r="13" spans="1:8" ht="14.25" hidden="1">
      <c r="A13" s="462"/>
      <c r="B13" s="98"/>
      <c r="C13" s="72"/>
      <c r="D13" s="233"/>
      <c r="E13" s="72"/>
      <c r="F13" s="54"/>
      <c r="G13" s="22"/>
      <c r="H13" s="31"/>
    </row>
    <row r="14" spans="1:8" ht="14.25" hidden="1">
      <c r="A14" s="463"/>
      <c r="B14" s="98" t="s">
        <v>4</v>
      </c>
      <c r="C14" s="73"/>
      <c r="D14" s="233"/>
      <c r="E14" s="73"/>
      <c r="F14" s="54"/>
      <c r="G14" s="22"/>
      <c r="H14" s="31"/>
    </row>
    <row r="15" spans="1:9" ht="14.25">
      <c r="A15" s="462" t="s">
        <v>89</v>
      </c>
      <c r="B15" s="95" t="s">
        <v>90</v>
      </c>
      <c r="C15" s="72">
        <v>672000</v>
      </c>
      <c r="D15" s="231"/>
      <c r="E15" s="72">
        <v>672000</v>
      </c>
      <c r="F15" s="54"/>
      <c r="G15" s="22"/>
      <c r="H15" s="31"/>
      <c r="I15" s="78"/>
    </row>
    <row r="16" spans="1:9" ht="14.25">
      <c r="A16" s="462" t="s">
        <v>91</v>
      </c>
      <c r="B16" s="95" t="s">
        <v>93</v>
      </c>
      <c r="C16" s="72">
        <v>34000</v>
      </c>
      <c r="D16" s="231"/>
      <c r="E16" s="72">
        <v>34000</v>
      </c>
      <c r="F16" s="54"/>
      <c r="G16" s="22"/>
      <c r="H16" s="31"/>
      <c r="I16" s="78"/>
    </row>
    <row r="17" spans="1:9" ht="14.25">
      <c r="A17" s="462" t="s">
        <v>252</v>
      </c>
      <c r="B17" s="95" t="s">
        <v>284</v>
      </c>
      <c r="C17" s="72"/>
      <c r="D17" s="231">
        <v>76000</v>
      </c>
      <c r="E17" s="72">
        <v>76000</v>
      </c>
      <c r="F17" s="54"/>
      <c r="G17" s="22"/>
      <c r="H17" s="31"/>
      <c r="I17" s="137"/>
    </row>
    <row r="18" spans="1:9" ht="14.25">
      <c r="A18" s="462"/>
      <c r="B18" s="95"/>
      <c r="C18" s="72"/>
      <c r="D18" s="226"/>
      <c r="E18" s="72"/>
      <c r="F18" s="54"/>
      <c r="G18" s="22"/>
      <c r="H18" s="31"/>
      <c r="I18" s="137"/>
    </row>
    <row r="19" spans="1:8" ht="19.5" customHeight="1">
      <c r="A19" s="463" t="s">
        <v>47</v>
      </c>
      <c r="B19" s="98" t="s">
        <v>94</v>
      </c>
      <c r="C19" s="73">
        <f>C20+C21+C22+C23+C24</f>
        <v>136911000</v>
      </c>
      <c r="D19" s="73">
        <f>D20+D21+D22+D23+D24</f>
        <v>26086000</v>
      </c>
      <c r="E19" s="73">
        <f>E20+E21+E22+E23+E24</f>
        <v>162997000</v>
      </c>
      <c r="F19" s="54"/>
      <c r="G19" s="22"/>
      <c r="H19" s="31"/>
    </row>
    <row r="20" spans="1:8" ht="14.25">
      <c r="A20" s="462" t="s">
        <v>96</v>
      </c>
      <c r="B20" s="95" t="s">
        <v>98</v>
      </c>
      <c r="C20" s="72">
        <v>37208000</v>
      </c>
      <c r="D20" s="226"/>
      <c r="E20" s="72">
        <f>C20+D20</f>
        <v>37208000</v>
      </c>
      <c r="F20" s="54"/>
      <c r="G20" s="22"/>
      <c r="H20" s="31"/>
    </row>
    <row r="21" spans="1:8" ht="14.25">
      <c r="A21" s="462" t="s">
        <v>113</v>
      </c>
      <c r="B21" s="95" t="s">
        <v>106</v>
      </c>
      <c r="C21" s="72">
        <v>2829000</v>
      </c>
      <c r="D21" s="226"/>
      <c r="E21" s="72">
        <f>C21+D21</f>
        <v>2829000</v>
      </c>
      <c r="F21" s="54"/>
      <c r="G21" s="22"/>
      <c r="H21" s="31"/>
    </row>
    <row r="22" spans="1:8" ht="14.25">
      <c r="A22" s="462" t="s">
        <v>196</v>
      </c>
      <c r="B22" s="95" t="s">
        <v>245</v>
      </c>
      <c r="C22" s="72">
        <v>57820000</v>
      </c>
      <c r="D22" s="231">
        <v>26488000</v>
      </c>
      <c r="E22" s="72">
        <f>C22+D22</f>
        <v>84308000</v>
      </c>
      <c r="F22" s="54"/>
      <c r="G22" s="22"/>
      <c r="H22" s="31"/>
    </row>
    <row r="23" spans="1:8" ht="14.25">
      <c r="A23" s="462" t="s">
        <v>197</v>
      </c>
      <c r="B23" s="95" t="s">
        <v>307</v>
      </c>
      <c r="C23" s="72">
        <v>39054000</v>
      </c>
      <c r="D23" s="231">
        <v>-402000</v>
      </c>
      <c r="E23" s="72">
        <f>C23+D23</f>
        <v>38652000</v>
      </c>
      <c r="F23" s="54"/>
      <c r="G23" s="22"/>
      <c r="H23" s="31"/>
    </row>
    <row r="24" spans="1:8" ht="14.25">
      <c r="A24" s="462"/>
      <c r="B24" s="95"/>
      <c r="C24" s="72"/>
      <c r="D24" s="226"/>
      <c r="E24" s="72"/>
      <c r="F24" s="54"/>
      <c r="G24" s="22"/>
      <c r="H24" s="31"/>
    </row>
    <row r="25" spans="1:8" ht="14.25">
      <c r="A25" s="463" t="s">
        <v>48</v>
      </c>
      <c r="B25" s="98" t="s">
        <v>97</v>
      </c>
      <c r="C25" s="73"/>
      <c r="D25" s="227"/>
      <c r="E25" s="73"/>
      <c r="F25" s="54"/>
      <c r="G25" s="22"/>
      <c r="H25" s="31"/>
    </row>
    <row r="26" spans="1:8" ht="14.25">
      <c r="A26" s="463" t="s">
        <v>50</v>
      </c>
      <c r="B26" s="98" t="s">
        <v>99</v>
      </c>
      <c r="C26" s="73"/>
      <c r="D26" s="227"/>
      <c r="E26" s="73"/>
      <c r="F26" s="54"/>
      <c r="G26" s="22"/>
      <c r="H26" s="31"/>
    </row>
    <row r="27" spans="1:8" ht="14.25" hidden="1">
      <c r="A27" s="462"/>
      <c r="B27" s="98"/>
      <c r="C27" s="72"/>
      <c r="D27" s="227"/>
      <c r="E27" s="72"/>
      <c r="F27" s="94"/>
      <c r="G27" s="22"/>
      <c r="H27" s="31"/>
    </row>
    <row r="28" spans="1:8" ht="14.25">
      <c r="A28" s="463" t="s">
        <v>49</v>
      </c>
      <c r="B28" s="98" t="s">
        <v>8</v>
      </c>
      <c r="C28" s="73"/>
      <c r="D28" s="227"/>
      <c r="E28" s="73"/>
      <c r="F28" s="94"/>
      <c r="G28" s="22"/>
      <c r="H28" s="31"/>
    </row>
    <row r="29" spans="1:8" ht="14.25" hidden="1">
      <c r="A29" s="462"/>
      <c r="B29" s="95"/>
      <c r="C29" s="72"/>
      <c r="D29" s="226"/>
      <c r="E29" s="72"/>
      <c r="F29" s="94"/>
      <c r="G29" s="22"/>
      <c r="H29" s="31"/>
    </row>
    <row r="30" spans="1:8" ht="14.25">
      <c r="A30" s="463" t="s">
        <v>51</v>
      </c>
      <c r="B30" s="98" t="s">
        <v>107</v>
      </c>
      <c r="C30" s="73"/>
      <c r="D30" s="227"/>
      <c r="E30" s="73"/>
      <c r="F30" s="94"/>
      <c r="G30" s="22"/>
      <c r="H30" s="31"/>
    </row>
    <row r="31" spans="1:8" ht="14.25">
      <c r="A31" s="463" t="s">
        <v>52</v>
      </c>
      <c r="B31" s="98" t="s">
        <v>277</v>
      </c>
      <c r="C31" s="72"/>
      <c r="D31" s="227"/>
      <c r="E31" s="72"/>
      <c r="F31" s="94"/>
      <c r="G31" s="22"/>
      <c r="H31" s="31"/>
    </row>
    <row r="32" spans="1:8" ht="14.25" hidden="1">
      <c r="A32" s="356"/>
      <c r="B32" s="80"/>
      <c r="C32" s="73"/>
      <c r="D32" s="227"/>
      <c r="E32" s="73"/>
      <c r="F32" s="94"/>
      <c r="G32" s="22"/>
      <c r="H32" s="31"/>
    </row>
    <row r="33" spans="1:8" ht="14.25" hidden="1">
      <c r="A33" s="79"/>
      <c r="B33" s="80"/>
      <c r="C33" s="73"/>
      <c r="D33" s="228"/>
      <c r="E33" s="73"/>
      <c r="F33" s="94"/>
      <c r="G33" s="22"/>
      <c r="H33" s="31"/>
    </row>
    <row r="34" spans="1:8" ht="14.25" hidden="1">
      <c r="A34" s="58"/>
      <c r="B34" s="57"/>
      <c r="C34" s="72"/>
      <c r="D34" s="226"/>
      <c r="E34" s="72"/>
      <c r="F34" s="94"/>
      <c r="G34" s="22"/>
      <c r="H34" s="31"/>
    </row>
    <row r="35" spans="1:8" ht="14.25" hidden="1">
      <c r="A35" s="58"/>
      <c r="B35" s="57"/>
      <c r="C35" s="72"/>
      <c r="D35" s="226"/>
      <c r="E35" s="72"/>
      <c r="F35" s="94"/>
      <c r="G35" s="22"/>
      <c r="H35" s="31"/>
    </row>
    <row r="36" spans="1:8" ht="24" customHeight="1" hidden="1">
      <c r="A36" s="535"/>
      <c r="B36" s="536"/>
      <c r="C36" s="73"/>
      <c r="D36" s="209"/>
      <c r="E36" s="73"/>
      <c r="F36" s="94"/>
      <c r="G36" s="22"/>
      <c r="H36" s="31"/>
    </row>
    <row r="37" spans="1:8" ht="20.25" customHeight="1">
      <c r="A37" s="26"/>
      <c r="B37" s="466" t="s">
        <v>116</v>
      </c>
      <c r="C37" s="73">
        <f>C11+C19</f>
        <v>154222000</v>
      </c>
      <c r="D37" s="229">
        <f>D11+D19+D25+D26+D28+D30+D31</f>
        <v>21873000</v>
      </c>
      <c r="E37" s="73">
        <f>E11+E19</f>
        <v>176095000</v>
      </c>
      <c r="F37" s="94"/>
      <c r="G37" s="22"/>
      <c r="H37" s="31"/>
    </row>
    <row r="38" spans="1:8" ht="14.25">
      <c r="A38" s="457" t="s">
        <v>53</v>
      </c>
      <c r="B38" s="227" t="s">
        <v>11</v>
      </c>
      <c r="C38" s="73">
        <f>C39+C40</f>
        <v>2865000</v>
      </c>
      <c r="D38" s="227"/>
      <c r="E38" s="73">
        <f>E39+E40</f>
        <v>2865000</v>
      </c>
      <c r="F38" s="94"/>
      <c r="G38" s="22"/>
      <c r="H38" s="31"/>
    </row>
    <row r="39" spans="1:8" ht="14.25">
      <c r="A39" s="456" t="s">
        <v>117</v>
      </c>
      <c r="B39" s="226" t="s">
        <v>278</v>
      </c>
      <c r="C39" s="72">
        <v>2865000</v>
      </c>
      <c r="D39" s="226"/>
      <c r="E39" s="72">
        <v>2865000</v>
      </c>
      <c r="F39" s="94"/>
      <c r="G39" s="22"/>
      <c r="H39" s="31"/>
    </row>
    <row r="40" spans="1:8" ht="15" thickBot="1">
      <c r="A40" s="458" t="s">
        <v>118</v>
      </c>
      <c r="B40" s="460" t="s">
        <v>279</v>
      </c>
      <c r="C40" s="72"/>
      <c r="D40" s="226"/>
      <c r="E40" s="72"/>
      <c r="F40" s="94"/>
      <c r="G40" s="22"/>
      <c r="H40" s="31"/>
    </row>
    <row r="41" spans="1:8" ht="15" thickBot="1">
      <c r="A41" s="459"/>
      <c r="B41" s="461" t="s">
        <v>39</v>
      </c>
      <c r="C41" s="74">
        <f>C37+C38</f>
        <v>157087000</v>
      </c>
      <c r="D41" s="230">
        <f>D37+D38</f>
        <v>21873000</v>
      </c>
      <c r="E41" s="74">
        <f>E37+E38</f>
        <v>178960000</v>
      </c>
      <c r="F41" s="55"/>
      <c r="G41" s="32"/>
      <c r="H41" s="33"/>
    </row>
    <row r="42" spans="1:3" ht="14.25">
      <c r="A42" s="3"/>
      <c r="C42" s="21"/>
    </row>
    <row r="43" ht="14.25">
      <c r="A43" s="3"/>
    </row>
  </sheetData>
  <sheetProtection/>
  <mergeCells count="7">
    <mergeCell ref="A1:E1"/>
    <mergeCell ref="F5:H5"/>
    <mergeCell ref="A2:H2"/>
    <mergeCell ref="A4:H4"/>
    <mergeCell ref="A36:B36"/>
    <mergeCell ref="A3:H3"/>
    <mergeCell ref="A5:A6"/>
  </mergeCells>
  <printOptions/>
  <pageMargins left="0.7" right="0.7" top="0.75" bottom="0.75" header="0.3" footer="0.3"/>
  <pageSetup horizontalDpi="600" verticalDpi="600" orientation="portrait" paperSize="9" scale="74" r:id="rId1"/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31">
      <selection activeCell="O63" sqref="O63"/>
    </sheetView>
  </sheetViews>
  <sheetFormatPr defaultColWidth="9.140625" defaultRowHeight="15"/>
  <cols>
    <col min="1" max="1" width="15.8515625" style="0" customWidth="1"/>
    <col min="3" max="3" width="16.57421875" style="0" customWidth="1"/>
    <col min="4" max="4" width="20.7109375" style="0" customWidth="1"/>
    <col min="5" max="5" width="11.7109375" style="0" customWidth="1"/>
    <col min="6" max="6" width="12.140625" style="0" customWidth="1"/>
    <col min="7" max="7" width="12.8515625" style="0" customWidth="1"/>
    <col min="8" max="8" width="13.00390625" style="0" customWidth="1"/>
    <col min="9" max="9" width="13.421875" style="0" customWidth="1"/>
    <col min="11" max="11" width="12.7109375" style="0" customWidth="1"/>
  </cols>
  <sheetData>
    <row r="1" spans="1:11" ht="14.2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9" t="s">
        <v>281</v>
      </c>
    </row>
    <row r="2" spans="1:11" ht="15">
      <c r="A2" s="679" t="s">
        <v>100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</row>
    <row r="3" spans="1:11" ht="15">
      <c r="A3" s="679" t="s">
        <v>282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</row>
    <row r="4" spans="1:11" ht="15" thickBo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9" t="s">
        <v>271</v>
      </c>
    </row>
    <row r="5" spans="1:11" ht="15" thickBot="1">
      <c r="A5" s="680" t="s">
        <v>216</v>
      </c>
      <c r="B5" s="123" t="s">
        <v>217</v>
      </c>
      <c r="C5" s="124" t="s">
        <v>218</v>
      </c>
      <c r="D5" s="125" t="s">
        <v>242</v>
      </c>
      <c r="E5" s="683" t="s">
        <v>126</v>
      </c>
      <c r="F5" s="684"/>
      <c r="G5" s="685"/>
      <c r="H5" s="124" t="s">
        <v>219</v>
      </c>
      <c r="I5" s="125" t="s">
        <v>186</v>
      </c>
      <c r="J5" s="126" t="s">
        <v>220</v>
      </c>
      <c r="K5" s="124" t="s">
        <v>29</v>
      </c>
    </row>
    <row r="6" spans="1:11" ht="15" thickBot="1">
      <c r="A6" s="681"/>
      <c r="B6" s="127" t="s">
        <v>27</v>
      </c>
      <c r="C6" s="683" t="s">
        <v>221</v>
      </c>
      <c r="D6" s="684"/>
      <c r="E6" s="684"/>
      <c r="F6" s="684"/>
      <c r="G6" s="684"/>
      <c r="H6" s="684"/>
      <c r="I6" s="684"/>
      <c r="J6" s="684"/>
      <c r="K6" s="128"/>
    </row>
    <row r="7" spans="1:11" ht="15.75" thickBot="1">
      <c r="A7" s="682"/>
      <c r="B7" s="129"/>
      <c r="C7" s="205">
        <v>243</v>
      </c>
      <c r="D7" s="206">
        <v>84</v>
      </c>
      <c r="E7" s="206">
        <v>388</v>
      </c>
      <c r="F7" s="205">
        <v>167</v>
      </c>
      <c r="G7" s="205">
        <v>249</v>
      </c>
      <c r="H7" s="205">
        <v>387</v>
      </c>
      <c r="I7" s="205">
        <v>102</v>
      </c>
      <c r="J7" s="207">
        <v>23</v>
      </c>
      <c r="K7" s="208">
        <f>C7+D7+G7+H7+I7+J7</f>
        <v>1088</v>
      </c>
    </row>
    <row r="8" spans="1:11" ht="15">
      <c r="A8" s="130" t="s">
        <v>139</v>
      </c>
      <c r="B8" s="171">
        <v>835</v>
      </c>
      <c r="C8" s="172">
        <f>C7*B8</f>
        <v>202905</v>
      </c>
      <c r="D8" s="181">
        <f>D7*B8</f>
        <v>70140</v>
      </c>
      <c r="E8" s="217">
        <f>B8*E7</f>
        <v>323980</v>
      </c>
      <c r="F8" s="172">
        <v>139445</v>
      </c>
      <c r="G8" s="172">
        <f>G7*B8</f>
        <v>207915</v>
      </c>
      <c r="H8" s="172">
        <f>H7*B8</f>
        <v>323145</v>
      </c>
      <c r="I8" s="172">
        <f>I7*B8</f>
        <v>85170</v>
      </c>
      <c r="J8" s="173">
        <v>0</v>
      </c>
      <c r="K8" s="174">
        <f aca="true" t="shared" si="0" ref="K8:K42">SUM(C8:J8)</f>
        <v>1352700</v>
      </c>
    </row>
    <row r="9" spans="1:11" ht="15">
      <c r="A9" s="131" t="s">
        <v>140</v>
      </c>
      <c r="B9" s="175">
        <v>704</v>
      </c>
      <c r="C9" s="172">
        <f>C7*B9</f>
        <v>171072</v>
      </c>
      <c r="D9" s="176">
        <f>B9*D7</f>
        <v>59136</v>
      </c>
      <c r="E9" s="177">
        <f>B9*E7</f>
        <v>273152</v>
      </c>
      <c r="F9" s="177">
        <v>117568</v>
      </c>
      <c r="G9" s="177">
        <f>B9*G7</f>
        <v>175296</v>
      </c>
      <c r="H9" s="177">
        <f>B9*H7</f>
        <v>272448</v>
      </c>
      <c r="I9" s="177">
        <f>B9*I7</f>
        <v>71808</v>
      </c>
      <c r="J9" s="178">
        <v>0</v>
      </c>
      <c r="K9" s="179">
        <f t="shared" si="0"/>
        <v>1140480</v>
      </c>
    </row>
    <row r="10" spans="1:11" ht="15">
      <c r="A10" s="131" t="s">
        <v>141</v>
      </c>
      <c r="B10" s="175">
        <v>211</v>
      </c>
      <c r="C10" s="172">
        <f>B10*C7</f>
        <v>51273</v>
      </c>
      <c r="D10" s="176">
        <f>B10*D7</f>
        <v>17724</v>
      </c>
      <c r="E10" s="218">
        <v>0</v>
      </c>
      <c r="F10" s="215">
        <v>0</v>
      </c>
      <c r="G10" s="178">
        <v>0</v>
      </c>
      <c r="H10" s="177">
        <f>B10*H7</f>
        <v>81657</v>
      </c>
      <c r="I10" s="177">
        <f>B10*I7</f>
        <v>21522</v>
      </c>
      <c r="J10" s="178">
        <v>0</v>
      </c>
      <c r="K10" s="179">
        <f t="shared" si="0"/>
        <v>172176</v>
      </c>
    </row>
    <row r="11" spans="1:11" ht="15">
      <c r="A11" s="131" t="s">
        <v>142</v>
      </c>
      <c r="B11" s="175">
        <v>398</v>
      </c>
      <c r="C11" s="173">
        <v>0</v>
      </c>
      <c r="D11" s="176">
        <f>B11*D7</f>
        <v>33432</v>
      </c>
      <c r="E11" s="177">
        <v>154424</v>
      </c>
      <c r="F11" s="177">
        <v>66466</v>
      </c>
      <c r="G11" s="215">
        <v>0</v>
      </c>
      <c r="H11" s="177">
        <f>B11*H7</f>
        <v>154026</v>
      </c>
      <c r="I11" s="177">
        <f>B11*I7</f>
        <v>40596</v>
      </c>
      <c r="J11" s="178">
        <v>0</v>
      </c>
      <c r="K11" s="179">
        <f t="shared" si="0"/>
        <v>448944</v>
      </c>
    </row>
    <row r="12" spans="1:11" ht="15">
      <c r="A12" s="132" t="s">
        <v>143</v>
      </c>
      <c r="B12" s="180">
        <v>71</v>
      </c>
      <c r="C12" s="172">
        <f>C7*B12</f>
        <v>17253</v>
      </c>
      <c r="D12" s="181">
        <f>B12*D7</f>
        <v>5964</v>
      </c>
      <c r="E12" s="177">
        <v>27548</v>
      </c>
      <c r="F12" s="177">
        <v>11857</v>
      </c>
      <c r="G12" s="215">
        <v>0</v>
      </c>
      <c r="H12" s="177">
        <f>B12*H7</f>
        <v>27477</v>
      </c>
      <c r="I12" s="177">
        <f>B12*I7</f>
        <v>7242</v>
      </c>
      <c r="J12" s="177">
        <f>B12*J7</f>
        <v>1633</v>
      </c>
      <c r="K12" s="179">
        <f t="shared" si="0"/>
        <v>98974</v>
      </c>
    </row>
    <row r="13" spans="1:11" ht="15">
      <c r="A13" s="131" t="s">
        <v>222</v>
      </c>
      <c r="B13" s="175">
        <v>244</v>
      </c>
      <c r="C13" s="172">
        <f>B13*C7</f>
        <v>59292</v>
      </c>
      <c r="D13" s="176">
        <f>D7*B13</f>
        <v>20496</v>
      </c>
      <c r="E13" s="177">
        <v>94672</v>
      </c>
      <c r="F13" s="177">
        <v>40748</v>
      </c>
      <c r="G13" s="215">
        <v>0</v>
      </c>
      <c r="H13" s="177">
        <f>B13*H7</f>
        <v>94428</v>
      </c>
      <c r="I13" s="177">
        <f>B13*I7</f>
        <v>24888</v>
      </c>
      <c r="J13" s="178">
        <v>0</v>
      </c>
      <c r="K13" s="179">
        <f t="shared" si="0"/>
        <v>334524</v>
      </c>
    </row>
    <row r="14" spans="1:11" ht="15">
      <c r="A14" s="132" t="s">
        <v>144</v>
      </c>
      <c r="B14" s="180">
        <v>312</v>
      </c>
      <c r="C14" s="172">
        <f>B14*C7</f>
        <v>75816</v>
      </c>
      <c r="D14" s="181">
        <f>B14*D7</f>
        <v>26208</v>
      </c>
      <c r="E14" s="215">
        <v>0</v>
      </c>
      <c r="F14" s="215">
        <v>0</v>
      </c>
      <c r="G14" s="178">
        <v>0</v>
      </c>
      <c r="H14" s="177">
        <f>B14*H7</f>
        <v>120744</v>
      </c>
      <c r="I14" s="177">
        <f>B14*I7</f>
        <v>31824</v>
      </c>
      <c r="J14" s="178">
        <v>0</v>
      </c>
      <c r="K14" s="179">
        <f t="shared" si="0"/>
        <v>254592</v>
      </c>
    </row>
    <row r="15" spans="1:11" ht="15">
      <c r="A15" s="131" t="s">
        <v>145</v>
      </c>
      <c r="B15" s="175">
        <v>656</v>
      </c>
      <c r="C15" s="172">
        <f>B15*C7</f>
        <v>159408</v>
      </c>
      <c r="D15" s="176">
        <f>B15*D7</f>
        <v>55104</v>
      </c>
      <c r="E15" s="177">
        <v>254528</v>
      </c>
      <c r="F15" s="177">
        <v>109552</v>
      </c>
      <c r="G15" s="177">
        <f>B15*G7</f>
        <v>163344</v>
      </c>
      <c r="H15" s="177">
        <f>B15*H7</f>
        <v>253872</v>
      </c>
      <c r="I15" s="177">
        <f>B15*I7</f>
        <v>66912</v>
      </c>
      <c r="J15" s="177">
        <f>B15*J7</f>
        <v>15088</v>
      </c>
      <c r="K15" s="179">
        <f t="shared" si="0"/>
        <v>1077808</v>
      </c>
    </row>
    <row r="16" spans="1:11" ht="15">
      <c r="A16" s="132" t="s">
        <v>146</v>
      </c>
      <c r="B16" s="180">
        <v>266</v>
      </c>
      <c r="C16" s="172">
        <f>B16*C7</f>
        <v>64638</v>
      </c>
      <c r="D16" s="181">
        <f>B16*D7</f>
        <v>22344</v>
      </c>
      <c r="E16" s="215">
        <v>0</v>
      </c>
      <c r="F16" s="215">
        <v>0</v>
      </c>
      <c r="G16" s="178">
        <v>0</v>
      </c>
      <c r="H16" s="177">
        <f>B16*H7</f>
        <v>102942</v>
      </c>
      <c r="I16" s="177">
        <f>B16*I7</f>
        <v>27132</v>
      </c>
      <c r="J16" s="178">
        <v>0</v>
      </c>
      <c r="K16" s="179">
        <f t="shared" si="0"/>
        <v>217056</v>
      </c>
    </row>
    <row r="17" spans="1:11" ht="15">
      <c r="A17" s="131" t="s">
        <v>147</v>
      </c>
      <c r="B17" s="175">
        <v>217</v>
      </c>
      <c r="C17" s="172">
        <f>B17*C7</f>
        <v>52731</v>
      </c>
      <c r="D17" s="176">
        <f>B17*D7</f>
        <v>18228</v>
      </c>
      <c r="E17" s="177">
        <v>84196</v>
      </c>
      <c r="F17" s="177">
        <v>36239</v>
      </c>
      <c r="G17" s="215">
        <v>0</v>
      </c>
      <c r="H17" s="177">
        <f>B17*H7</f>
        <v>83979</v>
      </c>
      <c r="I17" s="177">
        <f>B17*I7</f>
        <v>22134</v>
      </c>
      <c r="J17" s="177">
        <f>B17*J7</f>
        <v>4991</v>
      </c>
      <c r="K17" s="179">
        <f t="shared" si="0"/>
        <v>302498</v>
      </c>
    </row>
    <row r="18" spans="1:11" ht="15">
      <c r="A18" s="131" t="s">
        <v>148</v>
      </c>
      <c r="B18" s="176">
        <v>1000</v>
      </c>
      <c r="C18" s="172">
        <f>B18*C7</f>
        <v>243000</v>
      </c>
      <c r="D18" s="176">
        <f>B18*D7</f>
        <v>84000</v>
      </c>
      <c r="E18" s="177">
        <v>388000</v>
      </c>
      <c r="F18" s="177">
        <v>167000</v>
      </c>
      <c r="G18" s="177">
        <f>B18*G7</f>
        <v>249000</v>
      </c>
      <c r="H18" s="177">
        <f>B18*H7</f>
        <v>387000</v>
      </c>
      <c r="I18" s="177">
        <f>B18*I7</f>
        <v>102000</v>
      </c>
      <c r="J18" s="177">
        <f>B18*J7</f>
        <v>23000</v>
      </c>
      <c r="K18" s="179">
        <f t="shared" si="0"/>
        <v>1643000</v>
      </c>
    </row>
    <row r="19" spans="1:11" ht="15">
      <c r="A19" s="131" t="s">
        <v>149</v>
      </c>
      <c r="B19" s="175">
        <v>672</v>
      </c>
      <c r="C19" s="172">
        <f>B19*C7</f>
        <v>163296</v>
      </c>
      <c r="D19" s="176">
        <f>B19*D7</f>
        <v>56448</v>
      </c>
      <c r="E19" s="177">
        <v>260736</v>
      </c>
      <c r="F19" s="177">
        <v>112224</v>
      </c>
      <c r="G19" s="177">
        <f>B19*G7</f>
        <v>167328</v>
      </c>
      <c r="H19" s="177">
        <f>B19*H7</f>
        <v>260064</v>
      </c>
      <c r="I19" s="177">
        <f>B19*I7</f>
        <v>68544</v>
      </c>
      <c r="J19" s="177">
        <f>B19*J7</f>
        <v>15456</v>
      </c>
      <c r="K19" s="179">
        <f t="shared" si="0"/>
        <v>1104096</v>
      </c>
    </row>
    <row r="20" spans="1:11" ht="15">
      <c r="A20" s="132" t="s">
        <v>150</v>
      </c>
      <c r="B20" s="180">
        <v>267</v>
      </c>
      <c r="C20" s="172">
        <f>B20*C7</f>
        <v>64881</v>
      </c>
      <c r="D20" s="181">
        <f>B20*D7</f>
        <v>22428</v>
      </c>
      <c r="E20" s="177">
        <v>103596</v>
      </c>
      <c r="F20" s="177">
        <v>44589</v>
      </c>
      <c r="G20" s="215">
        <v>0</v>
      </c>
      <c r="H20" s="177">
        <f>B20*H7</f>
        <v>103329</v>
      </c>
      <c r="I20" s="177">
        <f>B20*I7</f>
        <v>27234</v>
      </c>
      <c r="J20" s="178">
        <v>0</v>
      </c>
      <c r="K20" s="179">
        <f t="shared" si="0"/>
        <v>366057</v>
      </c>
    </row>
    <row r="21" spans="1:11" ht="15">
      <c r="A21" s="131" t="s">
        <v>151</v>
      </c>
      <c r="B21" s="175">
        <v>502</v>
      </c>
      <c r="C21" s="172">
        <f>B21*C7</f>
        <v>121986</v>
      </c>
      <c r="D21" s="176">
        <f>B21*D7</f>
        <v>42168</v>
      </c>
      <c r="E21" s="215">
        <v>0</v>
      </c>
      <c r="F21" s="215">
        <v>0</v>
      </c>
      <c r="G21" s="178">
        <v>0</v>
      </c>
      <c r="H21" s="177">
        <f>B21*H7</f>
        <v>194274</v>
      </c>
      <c r="I21" s="178">
        <v>0</v>
      </c>
      <c r="J21" s="177">
        <f>B21*J7</f>
        <v>11546</v>
      </c>
      <c r="K21" s="179">
        <f t="shared" si="0"/>
        <v>369974</v>
      </c>
    </row>
    <row r="22" spans="1:11" ht="15">
      <c r="A22" s="132" t="s">
        <v>152</v>
      </c>
      <c r="B22" s="180">
        <v>375</v>
      </c>
      <c r="C22" s="172">
        <f>B22*C7</f>
        <v>91125</v>
      </c>
      <c r="D22" s="182">
        <v>0</v>
      </c>
      <c r="E22" s="177">
        <v>145500</v>
      </c>
      <c r="F22" s="214">
        <v>62625</v>
      </c>
      <c r="G22" s="177">
        <f>B22*G7</f>
        <v>93375</v>
      </c>
      <c r="H22" s="177">
        <f>B22*H7</f>
        <v>145125</v>
      </c>
      <c r="I22" s="177">
        <f>B22*I7</f>
        <v>38250</v>
      </c>
      <c r="J22" s="178">
        <v>0</v>
      </c>
      <c r="K22" s="179">
        <f t="shared" si="0"/>
        <v>576000</v>
      </c>
    </row>
    <row r="23" spans="1:11" ht="15">
      <c r="A23" s="131" t="s">
        <v>153</v>
      </c>
      <c r="B23" s="175">
        <v>281</v>
      </c>
      <c r="C23" s="172">
        <f>B23*C7</f>
        <v>68283</v>
      </c>
      <c r="D23" s="176">
        <f>B23*D7</f>
        <v>23604</v>
      </c>
      <c r="E23" s="177">
        <v>109028</v>
      </c>
      <c r="F23" s="177">
        <v>46927</v>
      </c>
      <c r="G23" s="215">
        <v>0</v>
      </c>
      <c r="H23" s="177">
        <f>B23*H7</f>
        <v>108747</v>
      </c>
      <c r="I23" s="177">
        <f>B23*I7</f>
        <v>28662</v>
      </c>
      <c r="J23" s="178">
        <v>0</v>
      </c>
      <c r="K23" s="179">
        <f t="shared" si="0"/>
        <v>385251</v>
      </c>
    </row>
    <row r="24" spans="1:11" ht="15">
      <c r="A24" s="132" t="s">
        <v>154</v>
      </c>
      <c r="B24" s="180">
        <v>402</v>
      </c>
      <c r="C24" s="173">
        <v>0</v>
      </c>
      <c r="D24" s="181">
        <f>B24*D7</f>
        <v>33768</v>
      </c>
      <c r="E24" s="215">
        <v>0</v>
      </c>
      <c r="F24" s="215">
        <v>0</v>
      </c>
      <c r="G24" s="178">
        <v>0</v>
      </c>
      <c r="H24" s="177">
        <f>B24*H7</f>
        <v>155574</v>
      </c>
      <c r="I24" s="177">
        <f>B24*I7</f>
        <v>41004</v>
      </c>
      <c r="J24" s="178">
        <v>0</v>
      </c>
      <c r="K24" s="179">
        <f t="shared" si="0"/>
        <v>230346</v>
      </c>
    </row>
    <row r="25" spans="1:11" ht="15">
      <c r="A25" s="131" t="s">
        <v>155</v>
      </c>
      <c r="B25" s="175">
        <v>366</v>
      </c>
      <c r="C25" s="172">
        <f>B25*C7</f>
        <v>88938</v>
      </c>
      <c r="D25" s="176">
        <f>B25*D7</f>
        <v>30744</v>
      </c>
      <c r="E25" s="172">
        <v>142008</v>
      </c>
      <c r="F25" s="177">
        <v>61122</v>
      </c>
      <c r="G25" s="177">
        <f>B25*G7</f>
        <v>91134</v>
      </c>
      <c r="H25" s="177">
        <f>B25*H7</f>
        <v>141642</v>
      </c>
      <c r="I25" s="177">
        <f>B25*I7</f>
        <v>37332</v>
      </c>
      <c r="J25" s="178">
        <v>0</v>
      </c>
      <c r="K25" s="179">
        <f t="shared" si="0"/>
        <v>592920</v>
      </c>
    </row>
    <row r="26" spans="1:11" ht="15">
      <c r="A26" s="132" t="s">
        <v>156</v>
      </c>
      <c r="B26" s="180">
        <v>723</v>
      </c>
      <c r="C26" s="172">
        <f>B26*C7</f>
        <v>175689</v>
      </c>
      <c r="D26" s="181">
        <f>B26*D7</f>
        <v>60732</v>
      </c>
      <c r="E26" s="215">
        <v>0</v>
      </c>
      <c r="F26" s="215">
        <v>0</v>
      </c>
      <c r="G26" s="178">
        <v>0</v>
      </c>
      <c r="H26" s="177">
        <f>B26*H7</f>
        <v>279801</v>
      </c>
      <c r="I26" s="177">
        <f>B26*I7</f>
        <v>73746</v>
      </c>
      <c r="J26" s="177">
        <f>B26*J7</f>
        <v>16629</v>
      </c>
      <c r="K26" s="179">
        <f t="shared" si="0"/>
        <v>606597</v>
      </c>
    </row>
    <row r="27" spans="1:11" ht="15">
      <c r="A27" s="131" t="s">
        <v>157</v>
      </c>
      <c r="B27" s="175">
        <v>479</v>
      </c>
      <c r="C27" s="172">
        <f>B27*C7</f>
        <v>116397</v>
      </c>
      <c r="D27" s="176">
        <f>B27*D7</f>
        <v>40236</v>
      </c>
      <c r="E27" s="215">
        <v>0</v>
      </c>
      <c r="F27" s="215">
        <v>0</v>
      </c>
      <c r="G27" s="178">
        <v>0</v>
      </c>
      <c r="H27" s="177">
        <f>B27*H7</f>
        <v>185373</v>
      </c>
      <c r="I27" s="178">
        <v>0</v>
      </c>
      <c r="J27" s="178">
        <v>0</v>
      </c>
      <c r="K27" s="179">
        <f t="shared" si="0"/>
        <v>342006</v>
      </c>
    </row>
    <row r="28" spans="1:11" ht="15">
      <c r="A28" s="132" t="s">
        <v>158</v>
      </c>
      <c r="B28" s="183">
        <v>620</v>
      </c>
      <c r="C28" s="172">
        <f>B28*C7</f>
        <v>150660</v>
      </c>
      <c r="D28" s="181">
        <f>B28*D7</f>
        <v>52080</v>
      </c>
      <c r="E28" s="215">
        <v>0</v>
      </c>
      <c r="F28" s="215">
        <v>0</v>
      </c>
      <c r="G28" s="178">
        <v>0</v>
      </c>
      <c r="H28" s="177">
        <f>B28*H7</f>
        <v>239940</v>
      </c>
      <c r="I28" s="178">
        <v>0</v>
      </c>
      <c r="J28" s="178">
        <v>0</v>
      </c>
      <c r="K28" s="179">
        <f t="shared" si="0"/>
        <v>442680</v>
      </c>
    </row>
    <row r="29" spans="1:11" ht="15">
      <c r="A29" s="131" t="s">
        <v>159</v>
      </c>
      <c r="B29" s="175">
        <v>493</v>
      </c>
      <c r="C29" s="172">
        <f>B29*C7</f>
        <v>119799</v>
      </c>
      <c r="D29" s="176">
        <f>B29*D7</f>
        <v>41412</v>
      </c>
      <c r="E29" s="177">
        <v>191284</v>
      </c>
      <c r="F29" s="177">
        <v>82331</v>
      </c>
      <c r="G29" s="177">
        <f>B29*G7</f>
        <v>122757</v>
      </c>
      <c r="H29" s="177">
        <f>B29*H7</f>
        <v>190791</v>
      </c>
      <c r="I29" s="177">
        <f>B29*I7</f>
        <v>50286</v>
      </c>
      <c r="J29" s="178">
        <v>0</v>
      </c>
      <c r="K29" s="179">
        <f t="shared" si="0"/>
        <v>798660</v>
      </c>
    </row>
    <row r="30" spans="1:11" ht="15">
      <c r="A30" s="132" t="s">
        <v>160</v>
      </c>
      <c r="B30" s="180">
        <v>753</v>
      </c>
      <c r="C30" s="172">
        <f>B30*C7</f>
        <v>182979</v>
      </c>
      <c r="D30" s="182">
        <v>0</v>
      </c>
      <c r="E30" s="178">
        <v>0</v>
      </c>
      <c r="F30" s="178">
        <v>0</v>
      </c>
      <c r="G30" s="178">
        <v>0</v>
      </c>
      <c r="H30" s="177">
        <f>B30*H7</f>
        <v>291411</v>
      </c>
      <c r="I30" s="177">
        <f>B30*I7</f>
        <v>76806</v>
      </c>
      <c r="J30" s="178">
        <v>0</v>
      </c>
      <c r="K30" s="179">
        <f t="shared" si="0"/>
        <v>551196</v>
      </c>
    </row>
    <row r="31" spans="1:11" ht="15">
      <c r="A31" s="131" t="s">
        <v>161</v>
      </c>
      <c r="B31" s="176">
        <v>1181</v>
      </c>
      <c r="C31" s="172">
        <f>B31*C7</f>
        <v>286983</v>
      </c>
      <c r="D31" s="176">
        <f>B31*D7</f>
        <v>99204</v>
      </c>
      <c r="E31" s="177">
        <v>458228</v>
      </c>
      <c r="F31" s="177">
        <v>197227</v>
      </c>
      <c r="G31" s="177">
        <f>B31*G7</f>
        <v>294069</v>
      </c>
      <c r="H31" s="177">
        <f>B31*H7</f>
        <v>457047</v>
      </c>
      <c r="I31" s="177">
        <f>B31*I7</f>
        <v>120462</v>
      </c>
      <c r="J31" s="177">
        <f>B31*J7</f>
        <v>27163</v>
      </c>
      <c r="K31" s="179">
        <f t="shared" si="0"/>
        <v>1940383</v>
      </c>
    </row>
    <row r="32" spans="1:11" ht="15">
      <c r="A32" s="132" t="s">
        <v>223</v>
      </c>
      <c r="B32" s="180">
        <v>518</v>
      </c>
      <c r="C32" s="177">
        <f>B32*C7</f>
        <v>125874</v>
      </c>
      <c r="D32" s="181">
        <f>B32*D7</f>
        <v>43512</v>
      </c>
      <c r="E32" s="177">
        <v>200984</v>
      </c>
      <c r="F32" s="177">
        <v>86506</v>
      </c>
      <c r="G32" s="177">
        <f>B32*G7</f>
        <v>128982</v>
      </c>
      <c r="H32" s="177">
        <f>B32*H7</f>
        <v>200466</v>
      </c>
      <c r="I32" s="177">
        <f>B32*I7</f>
        <v>52836</v>
      </c>
      <c r="J32" s="177">
        <f>B32*J7</f>
        <v>11914</v>
      </c>
      <c r="K32" s="179">
        <f t="shared" si="0"/>
        <v>851074</v>
      </c>
    </row>
    <row r="33" spans="1:11" ht="15">
      <c r="A33" s="131" t="s">
        <v>162</v>
      </c>
      <c r="B33" s="175">
        <v>509</v>
      </c>
      <c r="C33" s="172">
        <f>B33*C7</f>
        <v>123687</v>
      </c>
      <c r="D33" s="176">
        <f>B33*D7</f>
        <v>42756</v>
      </c>
      <c r="E33" s="215">
        <v>0</v>
      </c>
      <c r="F33" s="215">
        <v>0</v>
      </c>
      <c r="G33" s="178">
        <v>0</v>
      </c>
      <c r="H33" s="177">
        <f>H7*B33</f>
        <v>196983</v>
      </c>
      <c r="I33" s="178">
        <v>0</v>
      </c>
      <c r="J33" s="177">
        <f>B33*J7</f>
        <v>11707</v>
      </c>
      <c r="K33" s="179">
        <f t="shared" si="0"/>
        <v>375133</v>
      </c>
    </row>
    <row r="34" spans="1:11" ht="15">
      <c r="A34" s="132" t="s">
        <v>163</v>
      </c>
      <c r="B34" s="180">
        <v>406</v>
      </c>
      <c r="C34" s="172">
        <f>B34*C7</f>
        <v>98658</v>
      </c>
      <c r="D34" s="182">
        <v>0</v>
      </c>
      <c r="E34" s="214">
        <v>157528</v>
      </c>
      <c r="F34" s="214">
        <v>67802</v>
      </c>
      <c r="G34" s="177">
        <f>B34*G7</f>
        <v>101094</v>
      </c>
      <c r="H34" s="177">
        <f>B34*H7</f>
        <v>157122</v>
      </c>
      <c r="I34" s="177">
        <f>B34*I7</f>
        <v>41412</v>
      </c>
      <c r="J34" s="177">
        <f>B34*J7</f>
        <v>9338</v>
      </c>
      <c r="K34" s="179">
        <f t="shared" si="0"/>
        <v>632954</v>
      </c>
    </row>
    <row r="35" spans="1:11" ht="15">
      <c r="A35" s="131" t="s">
        <v>164</v>
      </c>
      <c r="B35" s="175">
        <v>765</v>
      </c>
      <c r="C35" s="177">
        <f>B35*C7</f>
        <v>185895</v>
      </c>
      <c r="D35" s="176">
        <f>B35*D7</f>
        <v>64260</v>
      </c>
      <c r="E35" s="215">
        <v>0</v>
      </c>
      <c r="F35" s="215">
        <v>0</v>
      </c>
      <c r="G35" s="178">
        <v>0</v>
      </c>
      <c r="H35" s="177">
        <f>B35*H7</f>
        <v>296055</v>
      </c>
      <c r="I35" s="178">
        <v>0</v>
      </c>
      <c r="J35" s="177">
        <f>B35*J7</f>
        <v>17595</v>
      </c>
      <c r="K35" s="179">
        <f t="shared" si="0"/>
        <v>563805</v>
      </c>
    </row>
    <row r="36" spans="1:11" ht="15">
      <c r="A36" s="132" t="s">
        <v>165</v>
      </c>
      <c r="B36" s="181">
        <v>1005</v>
      </c>
      <c r="C36" s="172">
        <f>B36*C7</f>
        <v>244215</v>
      </c>
      <c r="D36" s="181">
        <f>B36*D7</f>
        <v>84420</v>
      </c>
      <c r="E36" s="177">
        <v>389940</v>
      </c>
      <c r="F36" s="177">
        <v>167835</v>
      </c>
      <c r="G36" s="215">
        <v>0</v>
      </c>
      <c r="H36" s="177">
        <f>B36*H7</f>
        <v>388935</v>
      </c>
      <c r="I36" s="177">
        <f>B36*I7</f>
        <v>102510</v>
      </c>
      <c r="J36" s="177">
        <f>B36*J7</f>
        <v>23115</v>
      </c>
      <c r="K36" s="179">
        <f>SUM(C36:J36)</f>
        <v>1400970</v>
      </c>
    </row>
    <row r="37" spans="1:11" ht="15">
      <c r="A37" s="131" t="s">
        <v>166</v>
      </c>
      <c r="B37" s="175">
        <v>755</v>
      </c>
      <c r="C37" s="177">
        <f>B37*C7</f>
        <v>183465</v>
      </c>
      <c r="D37" s="184">
        <v>0</v>
      </c>
      <c r="E37" s="178">
        <v>0</v>
      </c>
      <c r="F37" s="178">
        <v>0</v>
      </c>
      <c r="G37" s="178">
        <v>0</v>
      </c>
      <c r="H37" s="177">
        <f>B37*H7</f>
        <v>292185</v>
      </c>
      <c r="I37" s="178">
        <v>0</v>
      </c>
      <c r="J37" s="178">
        <v>0</v>
      </c>
      <c r="K37" s="179">
        <f t="shared" si="0"/>
        <v>475650</v>
      </c>
    </row>
    <row r="38" spans="1:11" ht="15">
      <c r="A38" s="132" t="s">
        <v>167</v>
      </c>
      <c r="B38" s="180">
        <v>630</v>
      </c>
      <c r="C38" s="185">
        <f>B38*C7</f>
        <v>153090</v>
      </c>
      <c r="D38" s="181">
        <f>B38*D7</f>
        <v>52920</v>
      </c>
      <c r="E38" s="215">
        <v>0</v>
      </c>
      <c r="F38" s="215">
        <v>0</v>
      </c>
      <c r="G38" s="178">
        <v>0</v>
      </c>
      <c r="H38" s="177">
        <f>B38*H7</f>
        <v>243810</v>
      </c>
      <c r="I38" s="177">
        <f>B38*I7</f>
        <v>64260</v>
      </c>
      <c r="J38" s="178">
        <v>0</v>
      </c>
      <c r="K38" s="179">
        <f t="shared" si="0"/>
        <v>514080</v>
      </c>
    </row>
    <row r="39" spans="1:11" ht="15">
      <c r="A39" s="131" t="s">
        <v>168</v>
      </c>
      <c r="B39" s="175">
        <v>385</v>
      </c>
      <c r="C39" s="177">
        <f>B39*C7</f>
        <v>93555</v>
      </c>
      <c r="D39" s="176">
        <f>B39*D7</f>
        <v>32340</v>
      </c>
      <c r="E39" s="177">
        <v>149380</v>
      </c>
      <c r="F39" s="177">
        <v>64295</v>
      </c>
      <c r="G39" s="215">
        <v>0</v>
      </c>
      <c r="H39" s="177">
        <f>B39*H7</f>
        <v>148995</v>
      </c>
      <c r="I39" s="177">
        <f>B39*I7</f>
        <v>39270</v>
      </c>
      <c r="J39" s="178">
        <v>0</v>
      </c>
      <c r="K39" s="179">
        <f t="shared" si="0"/>
        <v>527835</v>
      </c>
    </row>
    <row r="40" spans="1:11" ht="15">
      <c r="A40" s="132" t="s">
        <v>169</v>
      </c>
      <c r="B40" s="180">
        <v>578</v>
      </c>
      <c r="C40" s="185">
        <f>B40*C7</f>
        <v>140454</v>
      </c>
      <c r="D40" s="181">
        <f>B40*D7</f>
        <v>48552</v>
      </c>
      <c r="E40" s="177">
        <v>224264</v>
      </c>
      <c r="F40" s="177">
        <v>96526</v>
      </c>
      <c r="G40" s="177">
        <f>B40*G7</f>
        <v>143922</v>
      </c>
      <c r="H40" s="177">
        <f>B40*H7</f>
        <v>223686</v>
      </c>
      <c r="I40" s="177">
        <f>B40*I7</f>
        <v>58956</v>
      </c>
      <c r="J40" s="178">
        <v>0</v>
      </c>
      <c r="K40" s="179">
        <f t="shared" si="0"/>
        <v>936360</v>
      </c>
    </row>
    <row r="41" spans="1:11" ht="15">
      <c r="A41" s="131" t="s">
        <v>170</v>
      </c>
      <c r="B41" s="175">
        <v>586</v>
      </c>
      <c r="C41" s="177">
        <f>B41*C7</f>
        <v>142398</v>
      </c>
      <c r="D41" s="176">
        <f>B41*D7</f>
        <v>49224</v>
      </c>
      <c r="E41" s="177">
        <v>227368</v>
      </c>
      <c r="F41" s="177">
        <v>97862</v>
      </c>
      <c r="G41" s="177">
        <f>B41*G7</f>
        <v>145914</v>
      </c>
      <c r="H41" s="177">
        <f>B41*H7</f>
        <v>226782</v>
      </c>
      <c r="I41" s="177">
        <f>B41*I7</f>
        <v>59772</v>
      </c>
      <c r="J41" s="177">
        <f>B41*J7</f>
        <v>13478</v>
      </c>
      <c r="K41" s="179">
        <f t="shared" si="0"/>
        <v>962798</v>
      </c>
    </row>
    <row r="42" spans="1:11" ht="15">
      <c r="A42" s="132" t="s">
        <v>171</v>
      </c>
      <c r="B42" s="180">
        <v>711</v>
      </c>
      <c r="C42" s="185">
        <f>B42*C7</f>
        <v>172773</v>
      </c>
      <c r="D42" s="181">
        <f>B42*D7</f>
        <v>59724</v>
      </c>
      <c r="E42" s="177">
        <v>275868</v>
      </c>
      <c r="F42" s="177">
        <v>118737</v>
      </c>
      <c r="G42" s="177">
        <f>B42*G7</f>
        <v>177039</v>
      </c>
      <c r="H42" s="177">
        <f>B42*H7</f>
        <v>275157</v>
      </c>
      <c r="I42" s="177">
        <f>B42*I7</f>
        <v>72522</v>
      </c>
      <c r="J42" s="177">
        <f>B42*J7</f>
        <v>16353</v>
      </c>
      <c r="K42" s="179">
        <f t="shared" si="0"/>
        <v>1168173</v>
      </c>
    </row>
    <row r="43" spans="1:11" ht="15">
      <c r="A43" s="133" t="s">
        <v>172</v>
      </c>
      <c r="B43" s="186">
        <v>905</v>
      </c>
      <c r="C43" s="187">
        <f>B43*C7</f>
        <v>219915</v>
      </c>
      <c r="D43" s="188">
        <v>0</v>
      </c>
      <c r="E43" s="214">
        <v>351140</v>
      </c>
      <c r="F43" s="214">
        <v>151135</v>
      </c>
      <c r="G43" s="187">
        <f>B43*G7</f>
        <v>225345</v>
      </c>
      <c r="H43" s="187">
        <f>B43*H7</f>
        <v>350235</v>
      </c>
      <c r="I43" s="187">
        <f>B43*I7</f>
        <v>92310</v>
      </c>
      <c r="J43" s="189">
        <v>0</v>
      </c>
      <c r="K43" s="190">
        <f>SUM(C43:J43)</f>
        <v>1390080</v>
      </c>
    </row>
    <row r="44" spans="1:11" ht="15">
      <c r="A44" s="467" t="s">
        <v>173</v>
      </c>
      <c r="B44" s="191">
        <v>110</v>
      </c>
      <c r="C44" s="192">
        <f>B44*C7</f>
        <v>26730</v>
      </c>
      <c r="D44" s="210">
        <f>B44*D7</f>
        <v>9240</v>
      </c>
      <c r="E44" s="192">
        <v>42680</v>
      </c>
      <c r="F44" s="192">
        <v>18370</v>
      </c>
      <c r="G44" s="220">
        <v>0</v>
      </c>
      <c r="H44" s="192">
        <f>B44*H7</f>
        <v>42570</v>
      </c>
      <c r="I44" s="192">
        <f>B44*I7</f>
        <v>11220</v>
      </c>
      <c r="J44" s="192">
        <f>B44*J7</f>
        <v>2530</v>
      </c>
      <c r="K44" s="468">
        <f>SUM(C44:J44)</f>
        <v>153340</v>
      </c>
    </row>
    <row r="45" spans="1:11" ht="15">
      <c r="A45" s="134" t="s">
        <v>174</v>
      </c>
      <c r="B45" s="193">
        <v>225</v>
      </c>
      <c r="C45" s="194">
        <f>B45*C7</f>
        <v>54675</v>
      </c>
      <c r="D45" s="211">
        <f>B45*D7</f>
        <v>18900</v>
      </c>
      <c r="E45" s="194">
        <v>87300</v>
      </c>
      <c r="F45" s="194">
        <v>37575</v>
      </c>
      <c r="G45" s="216">
        <v>0</v>
      </c>
      <c r="H45" s="194">
        <f>B45*H7</f>
        <v>87075</v>
      </c>
      <c r="I45" s="194">
        <f>B45*I7</f>
        <v>22950</v>
      </c>
      <c r="J45" s="195">
        <v>0</v>
      </c>
      <c r="K45" s="196">
        <f>SUM(C45:J45)</f>
        <v>308475</v>
      </c>
    </row>
    <row r="46" spans="1:11" ht="15">
      <c r="A46" s="134" t="s">
        <v>175</v>
      </c>
      <c r="B46" s="193">
        <v>981</v>
      </c>
      <c r="C46" s="194">
        <f>B46*C7</f>
        <v>238383</v>
      </c>
      <c r="D46" s="211">
        <f>B46*D7</f>
        <v>82404</v>
      </c>
      <c r="E46" s="194">
        <v>380628</v>
      </c>
      <c r="F46" s="194">
        <v>163827</v>
      </c>
      <c r="G46" s="194">
        <f>B46*G7</f>
        <v>244269</v>
      </c>
      <c r="H46" s="194">
        <f>B46*H7</f>
        <v>379647</v>
      </c>
      <c r="I46" s="194">
        <f>B46*I7</f>
        <v>100062</v>
      </c>
      <c r="J46" s="194">
        <f>B46*J7</f>
        <v>22563</v>
      </c>
      <c r="K46" s="196">
        <f>SUM(C46:J46)</f>
        <v>1611783</v>
      </c>
    </row>
    <row r="47" spans="1:11" ht="15">
      <c r="A47" s="134" t="s">
        <v>224</v>
      </c>
      <c r="B47" s="193">
        <v>276</v>
      </c>
      <c r="C47" s="194">
        <f>B47*C7</f>
        <v>67068</v>
      </c>
      <c r="D47" s="211">
        <f>B47*D7</f>
        <v>23184</v>
      </c>
      <c r="E47" s="194">
        <v>107088</v>
      </c>
      <c r="F47" s="194">
        <v>46092</v>
      </c>
      <c r="G47" s="216">
        <v>0</v>
      </c>
      <c r="H47" s="194">
        <f>B47*H7</f>
        <v>106812</v>
      </c>
      <c r="I47" s="194">
        <f>B47*I7</f>
        <v>28152</v>
      </c>
      <c r="J47" s="194">
        <f>B47*J7</f>
        <v>6348</v>
      </c>
      <c r="K47" s="196">
        <f>SUM(C47:J47)</f>
        <v>384744</v>
      </c>
    </row>
    <row r="48" spans="1:11" ht="15">
      <c r="A48" s="134" t="s">
        <v>176</v>
      </c>
      <c r="B48" s="193">
        <v>599</v>
      </c>
      <c r="C48" s="194">
        <f>B48*C7</f>
        <v>145557</v>
      </c>
      <c r="D48" s="211">
        <f>B48*D7</f>
        <v>50316</v>
      </c>
      <c r="E48" s="194">
        <v>232412</v>
      </c>
      <c r="F48" s="194">
        <v>100033</v>
      </c>
      <c r="G48" s="194">
        <f>B48*G7</f>
        <v>149151</v>
      </c>
      <c r="H48" s="194">
        <f>B48*H7</f>
        <v>231813</v>
      </c>
      <c r="I48" s="194">
        <f>B48*I7</f>
        <v>61098</v>
      </c>
      <c r="J48" s="194">
        <f>B48*J7</f>
        <v>13777</v>
      </c>
      <c r="K48" s="196">
        <f aca="true" t="shared" si="1" ref="K48:K57">SUM(C48:J48)</f>
        <v>984157</v>
      </c>
    </row>
    <row r="49" spans="1:11" ht="15">
      <c r="A49" s="134" t="s">
        <v>177</v>
      </c>
      <c r="B49" s="193">
        <v>362</v>
      </c>
      <c r="C49" s="194">
        <f>B49*C7</f>
        <v>87966</v>
      </c>
      <c r="D49" s="211">
        <f>B49*D7</f>
        <v>30408</v>
      </c>
      <c r="E49" s="194">
        <v>140456</v>
      </c>
      <c r="F49" s="194">
        <v>60454</v>
      </c>
      <c r="G49" s="216">
        <v>0</v>
      </c>
      <c r="H49" s="194">
        <f>B49*H7</f>
        <v>140094</v>
      </c>
      <c r="I49" s="194">
        <f>B49*I7</f>
        <v>36924</v>
      </c>
      <c r="J49" s="194">
        <f>B49*J7</f>
        <v>8326</v>
      </c>
      <c r="K49" s="196">
        <f t="shared" si="1"/>
        <v>504628</v>
      </c>
    </row>
    <row r="50" spans="1:11" ht="15">
      <c r="A50" s="134" t="s">
        <v>178</v>
      </c>
      <c r="B50" s="197">
        <v>1228</v>
      </c>
      <c r="C50" s="194">
        <f>B50*C7</f>
        <v>298404</v>
      </c>
      <c r="D50" s="211">
        <f>B50*D7</f>
        <v>103152</v>
      </c>
      <c r="E50" s="194">
        <v>476464</v>
      </c>
      <c r="F50" s="194">
        <v>205076</v>
      </c>
      <c r="G50" s="194">
        <f>B50*G7</f>
        <v>305772</v>
      </c>
      <c r="H50" s="194">
        <f>B50*H7</f>
        <v>475236</v>
      </c>
      <c r="I50" s="194">
        <f>B50*I7</f>
        <v>125256</v>
      </c>
      <c r="J50" s="194">
        <f>B50*J7</f>
        <v>28244</v>
      </c>
      <c r="K50" s="196">
        <f t="shared" si="1"/>
        <v>2017604</v>
      </c>
    </row>
    <row r="51" spans="1:11" ht="15">
      <c r="A51" s="134" t="s">
        <v>179</v>
      </c>
      <c r="B51" s="193">
        <v>866</v>
      </c>
      <c r="C51" s="194">
        <f>B51*C7</f>
        <v>210438</v>
      </c>
      <c r="D51" s="211">
        <f>B51*D7</f>
        <v>72744</v>
      </c>
      <c r="E51" s="194">
        <v>336008</v>
      </c>
      <c r="F51" s="194">
        <v>144622</v>
      </c>
      <c r="G51" s="194">
        <f>B51*G7</f>
        <v>215634</v>
      </c>
      <c r="H51" s="194">
        <f>B51*H7</f>
        <v>335142</v>
      </c>
      <c r="I51" s="194">
        <f>B51*I7</f>
        <v>88332</v>
      </c>
      <c r="J51" s="195">
        <v>0</v>
      </c>
      <c r="K51" s="196">
        <f t="shared" si="1"/>
        <v>1402920</v>
      </c>
    </row>
    <row r="52" spans="1:11" ht="15">
      <c r="A52" s="134" t="s">
        <v>180</v>
      </c>
      <c r="B52" s="197">
        <v>1373</v>
      </c>
      <c r="C52" s="194">
        <f>B52*C7</f>
        <v>333639</v>
      </c>
      <c r="D52" s="211">
        <f>B52*D7</f>
        <v>115332</v>
      </c>
      <c r="E52" s="194">
        <v>532724</v>
      </c>
      <c r="F52" s="194">
        <v>229291</v>
      </c>
      <c r="G52" s="194">
        <f>B52*G7</f>
        <v>341877</v>
      </c>
      <c r="H52" s="194">
        <f>B52*H7</f>
        <v>531351</v>
      </c>
      <c r="I52" s="194">
        <f>B52*I7</f>
        <v>140046</v>
      </c>
      <c r="J52" s="195">
        <v>0</v>
      </c>
      <c r="K52" s="196">
        <f t="shared" si="1"/>
        <v>2224260</v>
      </c>
    </row>
    <row r="53" spans="1:11" ht="15">
      <c r="A53" s="134" t="s">
        <v>181</v>
      </c>
      <c r="B53" s="193">
        <v>564</v>
      </c>
      <c r="C53" s="194">
        <f>B53*C7</f>
        <v>137052</v>
      </c>
      <c r="D53" s="211">
        <f>B53*D7</f>
        <v>47376</v>
      </c>
      <c r="E53" s="194">
        <v>218832</v>
      </c>
      <c r="F53" s="194">
        <v>94188</v>
      </c>
      <c r="G53" s="194">
        <f>B53*G7</f>
        <v>140436</v>
      </c>
      <c r="H53" s="194">
        <f>B53*H7</f>
        <v>218268</v>
      </c>
      <c r="I53" s="194">
        <f>B53*I7</f>
        <v>57528</v>
      </c>
      <c r="J53" s="194">
        <f>B53*J7</f>
        <v>12972</v>
      </c>
      <c r="K53" s="196">
        <f t="shared" si="1"/>
        <v>926652</v>
      </c>
    </row>
    <row r="54" spans="1:11" ht="15">
      <c r="A54" s="134" t="s">
        <v>183</v>
      </c>
      <c r="B54" s="197">
        <v>1542</v>
      </c>
      <c r="C54" s="194">
        <f>B54*C7</f>
        <v>374706</v>
      </c>
      <c r="D54" s="211">
        <f>B54*D7</f>
        <v>129528</v>
      </c>
      <c r="E54" s="194">
        <v>598296</v>
      </c>
      <c r="F54" s="194">
        <v>257514</v>
      </c>
      <c r="G54" s="194">
        <f>B54*G7</f>
        <v>383958</v>
      </c>
      <c r="H54" s="194">
        <f>B54*H7</f>
        <v>596754</v>
      </c>
      <c r="I54" s="194">
        <f>B54*I7</f>
        <v>157284</v>
      </c>
      <c r="J54" s="194">
        <f>B54*J7</f>
        <v>35466</v>
      </c>
      <c r="K54" s="196">
        <f t="shared" si="1"/>
        <v>2533506</v>
      </c>
    </row>
    <row r="55" spans="1:11" ht="15">
      <c r="A55" s="134" t="s">
        <v>182</v>
      </c>
      <c r="B55" s="193">
        <v>174</v>
      </c>
      <c r="C55" s="194">
        <f>B55*C7</f>
        <v>42282</v>
      </c>
      <c r="D55" s="211">
        <f>B55*D7</f>
        <v>14616</v>
      </c>
      <c r="E55" s="216">
        <v>0</v>
      </c>
      <c r="F55" s="216">
        <v>0</v>
      </c>
      <c r="G55" s="195">
        <v>0</v>
      </c>
      <c r="H55" s="194">
        <f>B55*H7</f>
        <v>67338</v>
      </c>
      <c r="I55" s="195">
        <v>0</v>
      </c>
      <c r="J55" s="194">
        <f>B55*J7</f>
        <v>4002</v>
      </c>
      <c r="K55" s="196">
        <f t="shared" si="1"/>
        <v>128238</v>
      </c>
    </row>
    <row r="56" spans="1:11" ht="15.75" thickBot="1">
      <c r="A56" s="133" t="s">
        <v>184</v>
      </c>
      <c r="B56" s="198">
        <v>247</v>
      </c>
      <c r="C56" s="199">
        <f>B56*C7</f>
        <v>60021</v>
      </c>
      <c r="D56" s="212">
        <v>0</v>
      </c>
      <c r="E56" s="469">
        <v>95836</v>
      </c>
      <c r="F56" s="469">
        <v>41249</v>
      </c>
      <c r="G56" s="219">
        <v>0</v>
      </c>
      <c r="H56" s="199">
        <f>B56*H7</f>
        <v>95589</v>
      </c>
      <c r="I56" s="199">
        <f>B56*I7</f>
        <v>25194</v>
      </c>
      <c r="J56" s="199">
        <f>B56*J7</f>
        <v>5681</v>
      </c>
      <c r="K56" s="200">
        <f t="shared" si="1"/>
        <v>323570</v>
      </c>
    </row>
    <row r="57" spans="1:11" ht="15.75" thickBot="1">
      <c r="A57" s="135" t="s">
        <v>29</v>
      </c>
      <c r="B57" s="201">
        <f>SUM(B8:B56)</f>
        <v>28328</v>
      </c>
      <c r="C57" s="202">
        <f aca="true" t="shared" si="2" ref="C57:J57">SUM(C8:C56)</f>
        <v>6689304</v>
      </c>
      <c r="D57" s="202">
        <f t="shared" si="2"/>
        <v>2090508</v>
      </c>
      <c r="E57" s="213">
        <f>SUM(E8:E56)</f>
        <v>8236076</v>
      </c>
      <c r="F57" s="470">
        <f>SUM(F8:F56)</f>
        <v>3544909</v>
      </c>
      <c r="G57" s="203">
        <f t="shared" si="2"/>
        <v>4267611</v>
      </c>
      <c r="H57" s="202">
        <f t="shared" si="2"/>
        <v>10962936</v>
      </c>
      <c r="I57" s="203">
        <f t="shared" si="2"/>
        <v>2501448</v>
      </c>
      <c r="J57" s="202">
        <f t="shared" si="2"/>
        <v>358915</v>
      </c>
      <c r="K57" s="204">
        <f t="shared" si="1"/>
        <v>38651707</v>
      </c>
    </row>
    <row r="58" spans="1:11" ht="15" thickBot="1">
      <c r="A58" s="135" t="s">
        <v>243</v>
      </c>
      <c r="B58" s="672"/>
      <c r="C58" s="665">
        <v>47</v>
      </c>
      <c r="D58" s="674">
        <v>43</v>
      </c>
      <c r="E58" s="665">
        <v>35</v>
      </c>
      <c r="F58" s="665">
        <v>35</v>
      </c>
      <c r="G58" s="665">
        <v>22</v>
      </c>
      <c r="H58" s="668">
        <v>49</v>
      </c>
      <c r="I58" s="665">
        <v>42</v>
      </c>
      <c r="J58" s="665">
        <v>25</v>
      </c>
      <c r="K58" s="677"/>
    </row>
    <row r="59" spans="1:11" ht="15" thickBot="1">
      <c r="A59" s="147" t="s">
        <v>225</v>
      </c>
      <c r="B59" s="673"/>
      <c r="C59" s="667"/>
      <c r="D59" s="675"/>
      <c r="E59" s="667"/>
      <c r="F59" s="667"/>
      <c r="G59" s="667"/>
      <c r="H59" s="676"/>
      <c r="I59" s="667"/>
      <c r="J59" s="667"/>
      <c r="K59" s="678"/>
    </row>
    <row r="60" spans="1:11" ht="15" thickBot="1">
      <c r="A60" s="136" t="s">
        <v>241</v>
      </c>
      <c r="B60" s="663"/>
      <c r="C60" s="665">
        <v>27528</v>
      </c>
      <c r="D60" s="665">
        <v>24887</v>
      </c>
      <c r="E60" s="665">
        <v>21227</v>
      </c>
      <c r="F60" s="665">
        <v>21227</v>
      </c>
      <c r="G60" s="665">
        <v>17139</v>
      </c>
      <c r="H60" s="668">
        <v>28328</v>
      </c>
      <c r="I60" s="665">
        <v>24524</v>
      </c>
      <c r="J60" s="665">
        <v>15605</v>
      </c>
      <c r="K60" s="670"/>
    </row>
    <row r="61" spans="1:11" ht="15" thickBot="1">
      <c r="A61" s="136" t="s">
        <v>225</v>
      </c>
      <c r="B61" s="664"/>
      <c r="C61" s="666"/>
      <c r="D61" s="666"/>
      <c r="E61" s="667"/>
      <c r="F61" s="667"/>
      <c r="G61" s="666"/>
      <c r="H61" s="669"/>
      <c r="I61" s="666"/>
      <c r="J61" s="666"/>
      <c r="K61" s="671"/>
    </row>
  </sheetData>
  <sheetProtection/>
  <mergeCells count="25">
    <mergeCell ref="H58:H59"/>
    <mergeCell ref="I58:I59"/>
    <mergeCell ref="J58:J59"/>
    <mergeCell ref="K58:K59"/>
    <mergeCell ref="A2:K2"/>
    <mergeCell ref="A3:K3"/>
    <mergeCell ref="A5:A7"/>
    <mergeCell ref="E5:G5"/>
    <mergeCell ref="C6:J6"/>
    <mergeCell ref="H60:H61"/>
    <mergeCell ref="I60:I61"/>
    <mergeCell ref="J60:J61"/>
    <mergeCell ref="K60:K61"/>
    <mergeCell ref="B58:B59"/>
    <mergeCell ref="C58:C59"/>
    <mergeCell ref="D58:D59"/>
    <mergeCell ref="E58:E59"/>
    <mergeCell ref="F58:F59"/>
    <mergeCell ref="G58:G59"/>
    <mergeCell ref="B60:B61"/>
    <mergeCell ref="C60:C61"/>
    <mergeCell ref="D60:D61"/>
    <mergeCell ref="E60:E61"/>
    <mergeCell ref="F60:F61"/>
    <mergeCell ref="G60:G61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37">
      <selection activeCell="A4" sqref="A4:E4"/>
    </sheetView>
  </sheetViews>
  <sheetFormatPr defaultColWidth="9.140625" defaultRowHeight="15"/>
  <cols>
    <col min="1" max="1" width="30.28125" style="474" customWidth="1"/>
    <col min="2" max="2" width="16.421875" style="474" customWidth="1"/>
    <col min="3" max="3" width="32.421875" style="474" customWidth="1"/>
    <col min="4" max="4" width="31.28125" style="474" customWidth="1"/>
    <col min="5" max="5" width="26.57421875" style="474" customWidth="1"/>
    <col min="6" max="16384" width="9.140625" style="474" customWidth="1"/>
  </cols>
  <sheetData>
    <row r="1" spans="1:5" ht="14.25">
      <c r="A1" s="472"/>
      <c r="B1" s="472"/>
      <c r="C1" s="472"/>
      <c r="D1" s="472"/>
      <c r="E1" s="473" t="s">
        <v>308</v>
      </c>
    </row>
    <row r="2" spans="1:5" ht="18.75" customHeight="1">
      <c r="A2" s="679" t="s">
        <v>100</v>
      </c>
      <c r="B2" s="679"/>
      <c r="C2" s="679"/>
      <c r="D2" s="679"/>
      <c r="E2" s="679"/>
    </row>
    <row r="3" spans="1:5" ht="18.75" customHeight="1">
      <c r="A3" s="679" t="s">
        <v>324</v>
      </c>
      <c r="B3" s="679"/>
      <c r="C3" s="679"/>
      <c r="D3" s="679"/>
      <c r="E3" s="679"/>
    </row>
    <row r="4" spans="1:5" ht="19.5" customHeight="1">
      <c r="A4" s="679" t="s">
        <v>328</v>
      </c>
      <c r="B4" s="679"/>
      <c r="C4" s="679"/>
      <c r="D4" s="679"/>
      <c r="E4" s="679"/>
    </row>
    <row r="5" spans="1:5" ht="15" thickBot="1">
      <c r="A5" s="472"/>
      <c r="B5" s="472"/>
      <c r="C5" s="472"/>
      <c r="D5" s="472"/>
      <c r="E5" s="473" t="s">
        <v>271</v>
      </c>
    </row>
    <row r="6" spans="1:5" ht="15" thickBot="1">
      <c r="A6" s="696" t="s">
        <v>216</v>
      </c>
      <c r="B6" s="475" t="s">
        <v>217</v>
      </c>
      <c r="C6" s="476" t="s">
        <v>309</v>
      </c>
      <c r="D6" s="477" t="s">
        <v>126</v>
      </c>
      <c r="E6" s="478" t="s">
        <v>29</v>
      </c>
    </row>
    <row r="7" spans="1:5" ht="15" thickBot="1">
      <c r="A7" s="697"/>
      <c r="B7" s="479" t="s">
        <v>27</v>
      </c>
      <c r="C7" s="690"/>
      <c r="D7" s="690"/>
      <c r="E7" s="480"/>
    </row>
    <row r="8" spans="1:5" ht="15.75" thickBot="1">
      <c r="A8" s="698"/>
      <c r="B8" s="481"/>
      <c r="C8" s="482">
        <v>84</v>
      </c>
      <c r="D8" s="482">
        <v>284</v>
      </c>
      <c r="E8" s="483"/>
    </row>
    <row r="9" spans="1:5" ht="15">
      <c r="A9" s="484" t="s">
        <v>139</v>
      </c>
      <c r="B9" s="485">
        <v>835</v>
      </c>
      <c r="C9" s="486">
        <f>C8*B9</f>
        <v>70140</v>
      </c>
      <c r="D9" s="487">
        <f>B9*D8</f>
        <v>237140</v>
      </c>
      <c r="E9" s="488">
        <f aca="true" t="shared" si="0" ref="E9:E40">SUM(C9:D9)</f>
        <v>307280</v>
      </c>
    </row>
    <row r="10" spans="1:5" ht="15">
      <c r="A10" s="489" t="s">
        <v>140</v>
      </c>
      <c r="B10" s="489">
        <v>704</v>
      </c>
      <c r="C10" s="490">
        <f>B10*C8</f>
        <v>59136</v>
      </c>
      <c r="D10" s="491">
        <f>B10*D8</f>
        <v>199936</v>
      </c>
      <c r="E10" s="492">
        <f t="shared" si="0"/>
        <v>259072</v>
      </c>
    </row>
    <row r="11" spans="1:5" ht="15">
      <c r="A11" s="489" t="s">
        <v>141</v>
      </c>
      <c r="B11" s="489">
        <v>211</v>
      </c>
      <c r="C11" s="490">
        <f>B11*C8</f>
        <v>17724</v>
      </c>
      <c r="D11" s="493">
        <v>0</v>
      </c>
      <c r="E11" s="492">
        <f t="shared" si="0"/>
        <v>17724</v>
      </c>
    </row>
    <row r="12" spans="1:5" ht="15">
      <c r="A12" s="489" t="s">
        <v>142</v>
      </c>
      <c r="B12" s="489">
        <v>398</v>
      </c>
      <c r="C12" s="490">
        <f>B12*C8</f>
        <v>33432</v>
      </c>
      <c r="D12" s="491">
        <f>B12*D8</f>
        <v>113032</v>
      </c>
      <c r="E12" s="492">
        <f t="shared" si="0"/>
        <v>146464</v>
      </c>
    </row>
    <row r="13" spans="1:5" ht="15">
      <c r="A13" s="494" t="s">
        <v>143</v>
      </c>
      <c r="B13" s="494">
        <v>71</v>
      </c>
      <c r="C13" s="486">
        <f>B13*C8</f>
        <v>5964</v>
      </c>
      <c r="D13" s="491">
        <f>284*B13</f>
        <v>20164</v>
      </c>
      <c r="E13" s="492">
        <f t="shared" si="0"/>
        <v>26128</v>
      </c>
    </row>
    <row r="14" spans="1:5" ht="15">
      <c r="A14" s="489" t="s">
        <v>222</v>
      </c>
      <c r="B14" s="489">
        <v>244</v>
      </c>
      <c r="C14" s="490">
        <f>C8*B14</f>
        <v>20496</v>
      </c>
      <c r="D14" s="491">
        <f>284*B14</f>
        <v>69296</v>
      </c>
      <c r="E14" s="492">
        <f t="shared" si="0"/>
        <v>89792</v>
      </c>
    </row>
    <row r="15" spans="1:5" ht="15">
      <c r="A15" s="494" t="s">
        <v>144</v>
      </c>
      <c r="B15" s="494">
        <v>312</v>
      </c>
      <c r="C15" s="486">
        <f>B15*C8</f>
        <v>26208</v>
      </c>
      <c r="D15" s="495">
        <v>0</v>
      </c>
      <c r="E15" s="492">
        <f t="shared" si="0"/>
        <v>26208</v>
      </c>
    </row>
    <row r="16" spans="1:5" ht="15">
      <c r="A16" s="489" t="s">
        <v>145</v>
      </c>
      <c r="B16" s="489">
        <v>656</v>
      </c>
      <c r="C16" s="490">
        <f>B16*C8</f>
        <v>55104</v>
      </c>
      <c r="D16" s="491">
        <f aca="true" t="shared" si="1" ref="D16:D57">284*B16</f>
        <v>186304</v>
      </c>
      <c r="E16" s="492">
        <f t="shared" si="0"/>
        <v>241408</v>
      </c>
    </row>
    <row r="17" spans="1:5" ht="15">
      <c r="A17" s="494" t="s">
        <v>146</v>
      </c>
      <c r="B17" s="494">
        <v>266</v>
      </c>
      <c r="C17" s="486">
        <f>B17*C8</f>
        <v>22344</v>
      </c>
      <c r="D17" s="495">
        <v>0</v>
      </c>
      <c r="E17" s="492">
        <f t="shared" si="0"/>
        <v>22344</v>
      </c>
    </row>
    <row r="18" spans="1:5" ht="15">
      <c r="A18" s="489" t="s">
        <v>147</v>
      </c>
      <c r="B18" s="489">
        <v>217</v>
      </c>
      <c r="C18" s="490">
        <f>B18*C8</f>
        <v>18228</v>
      </c>
      <c r="D18" s="491">
        <f t="shared" si="1"/>
        <v>61628</v>
      </c>
      <c r="E18" s="492">
        <f t="shared" si="0"/>
        <v>79856</v>
      </c>
    </row>
    <row r="19" spans="1:5" ht="15">
      <c r="A19" s="489" t="s">
        <v>148</v>
      </c>
      <c r="B19" s="496">
        <v>1000</v>
      </c>
      <c r="C19" s="490">
        <f>B19*C8</f>
        <v>84000</v>
      </c>
      <c r="D19" s="491">
        <f t="shared" si="1"/>
        <v>284000</v>
      </c>
      <c r="E19" s="492">
        <f t="shared" si="0"/>
        <v>368000</v>
      </c>
    </row>
    <row r="20" spans="1:5" ht="15">
      <c r="A20" s="489" t="s">
        <v>149</v>
      </c>
      <c r="B20" s="489">
        <v>672</v>
      </c>
      <c r="C20" s="490">
        <f>B20*C8</f>
        <v>56448</v>
      </c>
      <c r="D20" s="491">
        <f t="shared" si="1"/>
        <v>190848</v>
      </c>
      <c r="E20" s="492">
        <f t="shared" si="0"/>
        <v>247296</v>
      </c>
    </row>
    <row r="21" spans="1:5" ht="15">
      <c r="A21" s="494" t="s">
        <v>150</v>
      </c>
      <c r="B21" s="494">
        <v>267</v>
      </c>
      <c r="C21" s="486">
        <f>B21*C8</f>
        <v>22428</v>
      </c>
      <c r="D21" s="491">
        <f t="shared" si="1"/>
        <v>75828</v>
      </c>
      <c r="E21" s="492">
        <f t="shared" si="0"/>
        <v>98256</v>
      </c>
    </row>
    <row r="22" spans="1:5" ht="15">
      <c r="A22" s="489" t="s">
        <v>151</v>
      </c>
      <c r="B22" s="489">
        <v>502</v>
      </c>
      <c r="C22" s="490">
        <f>B22*C8</f>
        <v>42168</v>
      </c>
      <c r="D22" s="495">
        <v>0</v>
      </c>
      <c r="E22" s="492">
        <f t="shared" si="0"/>
        <v>42168</v>
      </c>
    </row>
    <row r="23" spans="1:5" ht="15">
      <c r="A23" s="494" t="s">
        <v>152</v>
      </c>
      <c r="B23" s="494">
        <v>375</v>
      </c>
      <c r="C23" s="497">
        <v>0</v>
      </c>
      <c r="D23" s="491">
        <f t="shared" si="1"/>
        <v>106500</v>
      </c>
      <c r="E23" s="492">
        <f t="shared" si="0"/>
        <v>106500</v>
      </c>
    </row>
    <row r="24" spans="1:5" ht="15">
      <c r="A24" s="489" t="s">
        <v>153</v>
      </c>
      <c r="B24" s="489">
        <v>281</v>
      </c>
      <c r="C24" s="490">
        <f>B24*C8</f>
        <v>23604</v>
      </c>
      <c r="D24" s="491">
        <f t="shared" si="1"/>
        <v>79804</v>
      </c>
      <c r="E24" s="492">
        <f t="shared" si="0"/>
        <v>103408</v>
      </c>
    </row>
    <row r="25" spans="1:5" ht="15">
      <c r="A25" s="494" t="s">
        <v>154</v>
      </c>
      <c r="B25" s="494">
        <v>402</v>
      </c>
      <c r="C25" s="486">
        <f>B25*C8</f>
        <v>33768</v>
      </c>
      <c r="D25" s="495">
        <v>0</v>
      </c>
      <c r="E25" s="492">
        <f t="shared" si="0"/>
        <v>33768</v>
      </c>
    </row>
    <row r="26" spans="1:5" ht="15">
      <c r="A26" s="489" t="s">
        <v>155</v>
      </c>
      <c r="B26" s="489">
        <v>366</v>
      </c>
      <c r="C26" s="490">
        <f>B26*C8</f>
        <v>30744</v>
      </c>
      <c r="D26" s="491">
        <f t="shared" si="1"/>
        <v>103944</v>
      </c>
      <c r="E26" s="492">
        <f t="shared" si="0"/>
        <v>134688</v>
      </c>
    </row>
    <row r="27" spans="1:5" ht="15">
      <c r="A27" s="494" t="s">
        <v>156</v>
      </c>
      <c r="B27" s="494">
        <v>723</v>
      </c>
      <c r="C27" s="486">
        <f>B27*C8</f>
        <v>60732</v>
      </c>
      <c r="D27" s="495">
        <v>0</v>
      </c>
      <c r="E27" s="492">
        <f t="shared" si="0"/>
        <v>60732</v>
      </c>
    </row>
    <row r="28" spans="1:5" ht="15">
      <c r="A28" s="489" t="s">
        <v>157</v>
      </c>
      <c r="B28" s="489">
        <v>479</v>
      </c>
      <c r="C28" s="490">
        <f>B28*C8</f>
        <v>40236</v>
      </c>
      <c r="D28" s="495">
        <v>0</v>
      </c>
      <c r="E28" s="492">
        <f t="shared" si="0"/>
        <v>40236</v>
      </c>
    </row>
    <row r="29" spans="1:5" ht="15">
      <c r="A29" s="494" t="s">
        <v>158</v>
      </c>
      <c r="B29" s="498">
        <v>620</v>
      </c>
      <c r="C29" s="486">
        <f>B29*C8</f>
        <v>52080</v>
      </c>
      <c r="D29" s="495">
        <v>0</v>
      </c>
      <c r="E29" s="492">
        <f t="shared" si="0"/>
        <v>52080</v>
      </c>
    </row>
    <row r="30" spans="1:5" ht="15">
      <c r="A30" s="489" t="s">
        <v>159</v>
      </c>
      <c r="B30" s="489">
        <v>493</v>
      </c>
      <c r="C30" s="490">
        <f>B30*C8</f>
        <v>41412</v>
      </c>
      <c r="D30" s="491">
        <f t="shared" si="1"/>
        <v>140012</v>
      </c>
      <c r="E30" s="492">
        <f t="shared" si="0"/>
        <v>181424</v>
      </c>
    </row>
    <row r="31" spans="1:5" ht="15">
      <c r="A31" s="494" t="s">
        <v>160</v>
      </c>
      <c r="B31" s="494">
        <v>753</v>
      </c>
      <c r="C31" s="497">
        <v>0</v>
      </c>
      <c r="D31" s="495">
        <v>0</v>
      </c>
      <c r="E31" s="492">
        <f t="shared" si="0"/>
        <v>0</v>
      </c>
    </row>
    <row r="32" spans="1:5" ht="15">
      <c r="A32" s="489" t="s">
        <v>161</v>
      </c>
      <c r="B32" s="496">
        <v>1181</v>
      </c>
      <c r="C32" s="490">
        <f>B32*C8</f>
        <v>99204</v>
      </c>
      <c r="D32" s="491">
        <f t="shared" si="1"/>
        <v>335404</v>
      </c>
      <c r="E32" s="492">
        <f t="shared" si="0"/>
        <v>434608</v>
      </c>
    </row>
    <row r="33" spans="1:5" ht="15">
      <c r="A33" s="494" t="s">
        <v>223</v>
      </c>
      <c r="B33" s="494">
        <v>518</v>
      </c>
      <c r="C33" s="486">
        <f>B33*C8</f>
        <v>43512</v>
      </c>
      <c r="D33" s="491">
        <f t="shared" si="1"/>
        <v>147112</v>
      </c>
      <c r="E33" s="492">
        <f t="shared" si="0"/>
        <v>190624</v>
      </c>
    </row>
    <row r="34" spans="1:5" ht="15">
      <c r="A34" s="489" t="s">
        <v>162</v>
      </c>
      <c r="B34" s="489">
        <v>509</v>
      </c>
      <c r="C34" s="490">
        <f>B34*C8</f>
        <v>42756</v>
      </c>
      <c r="D34" s="499">
        <v>0</v>
      </c>
      <c r="E34" s="492">
        <f t="shared" si="0"/>
        <v>42756</v>
      </c>
    </row>
    <row r="35" spans="1:5" ht="15">
      <c r="A35" s="494" t="s">
        <v>163</v>
      </c>
      <c r="B35" s="494">
        <v>406</v>
      </c>
      <c r="C35" s="497">
        <v>0</v>
      </c>
      <c r="D35" s="500">
        <f>284*B35</f>
        <v>115304</v>
      </c>
      <c r="E35" s="492">
        <f t="shared" si="0"/>
        <v>115304</v>
      </c>
    </row>
    <row r="36" spans="1:5" ht="15">
      <c r="A36" s="489" t="s">
        <v>164</v>
      </c>
      <c r="B36" s="489">
        <v>765</v>
      </c>
      <c r="C36" s="490">
        <f>B36*C8</f>
        <v>64260</v>
      </c>
      <c r="D36" s="495">
        <v>0</v>
      </c>
      <c r="E36" s="492">
        <f t="shared" si="0"/>
        <v>64260</v>
      </c>
    </row>
    <row r="37" spans="1:5" ht="15">
      <c r="A37" s="494" t="s">
        <v>165</v>
      </c>
      <c r="B37" s="501">
        <v>1005</v>
      </c>
      <c r="C37" s="486">
        <f>B37*C8</f>
        <v>84420</v>
      </c>
      <c r="D37" s="491">
        <f t="shared" si="1"/>
        <v>285420</v>
      </c>
      <c r="E37" s="492">
        <f t="shared" si="0"/>
        <v>369840</v>
      </c>
    </row>
    <row r="38" spans="1:5" ht="15">
      <c r="A38" s="489" t="s">
        <v>166</v>
      </c>
      <c r="B38" s="489">
        <v>755</v>
      </c>
      <c r="C38" s="502">
        <v>0</v>
      </c>
      <c r="D38" s="495">
        <v>0</v>
      </c>
      <c r="E38" s="492">
        <f t="shared" si="0"/>
        <v>0</v>
      </c>
    </row>
    <row r="39" spans="1:5" ht="15">
      <c r="A39" s="494" t="s">
        <v>167</v>
      </c>
      <c r="B39" s="494">
        <v>630</v>
      </c>
      <c r="C39" s="486">
        <f>B39*C8</f>
        <v>52920</v>
      </c>
      <c r="D39" s="495">
        <v>0</v>
      </c>
      <c r="E39" s="492">
        <f t="shared" si="0"/>
        <v>52920</v>
      </c>
    </row>
    <row r="40" spans="1:5" ht="15">
      <c r="A40" s="489" t="s">
        <v>168</v>
      </c>
      <c r="B40" s="489">
        <v>385</v>
      </c>
      <c r="C40" s="490">
        <f>B40*C8</f>
        <v>32340</v>
      </c>
      <c r="D40" s="491">
        <f t="shared" si="1"/>
        <v>109340</v>
      </c>
      <c r="E40" s="492">
        <f t="shared" si="0"/>
        <v>141680</v>
      </c>
    </row>
    <row r="41" spans="1:5" ht="15">
      <c r="A41" s="494" t="s">
        <v>169</v>
      </c>
      <c r="B41" s="494">
        <v>578</v>
      </c>
      <c r="C41" s="486">
        <f>B41*C8</f>
        <v>48552</v>
      </c>
      <c r="D41" s="491">
        <f t="shared" si="1"/>
        <v>164152</v>
      </c>
      <c r="E41" s="492">
        <f aca="true" t="shared" si="2" ref="E41:E58">SUM(C41:D41)</f>
        <v>212704</v>
      </c>
    </row>
    <row r="42" spans="1:5" ht="15">
      <c r="A42" s="489" t="s">
        <v>170</v>
      </c>
      <c r="B42" s="489">
        <v>586</v>
      </c>
      <c r="C42" s="490">
        <f>B42*C8</f>
        <v>49224</v>
      </c>
      <c r="D42" s="491">
        <f t="shared" si="1"/>
        <v>166424</v>
      </c>
      <c r="E42" s="492">
        <f t="shared" si="2"/>
        <v>215648</v>
      </c>
    </row>
    <row r="43" spans="1:5" ht="15">
      <c r="A43" s="494" t="s">
        <v>171</v>
      </c>
      <c r="B43" s="494">
        <v>711</v>
      </c>
      <c r="C43" s="486">
        <f>B43*C8</f>
        <v>59724</v>
      </c>
      <c r="D43" s="491">
        <f t="shared" si="1"/>
        <v>201924</v>
      </c>
      <c r="E43" s="492">
        <f t="shared" si="2"/>
        <v>261648</v>
      </c>
    </row>
    <row r="44" spans="1:5" ht="15">
      <c r="A44" s="503" t="s">
        <v>172</v>
      </c>
      <c r="B44" s="504">
        <v>905</v>
      </c>
      <c r="C44" s="505">
        <v>0</v>
      </c>
      <c r="D44" s="491">
        <f t="shared" si="1"/>
        <v>257020</v>
      </c>
      <c r="E44" s="506">
        <f t="shared" si="2"/>
        <v>257020</v>
      </c>
    </row>
    <row r="45" spans="1:5" ht="15">
      <c r="A45" s="507" t="s">
        <v>173</v>
      </c>
      <c r="B45" s="508">
        <v>110</v>
      </c>
      <c r="C45" s="509">
        <f>B45*C8</f>
        <v>9240</v>
      </c>
      <c r="D45" s="491">
        <f t="shared" si="1"/>
        <v>31240</v>
      </c>
      <c r="E45" s="510">
        <f t="shared" si="2"/>
        <v>40480</v>
      </c>
    </row>
    <row r="46" spans="1:5" ht="15">
      <c r="A46" s="511" t="s">
        <v>174</v>
      </c>
      <c r="B46" s="489">
        <v>225</v>
      </c>
      <c r="C46" s="512">
        <f>B46*C8</f>
        <v>18900</v>
      </c>
      <c r="D46" s="491">
        <f t="shared" si="1"/>
        <v>63900</v>
      </c>
      <c r="E46" s="513">
        <f t="shared" si="2"/>
        <v>82800</v>
      </c>
    </row>
    <row r="47" spans="1:5" ht="15">
      <c r="A47" s="511" t="s">
        <v>175</v>
      </c>
      <c r="B47" s="489">
        <v>981</v>
      </c>
      <c r="C47" s="512">
        <f>B47*C8</f>
        <v>82404</v>
      </c>
      <c r="D47" s="491">
        <f t="shared" si="1"/>
        <v>278604</v>
      </c>
      <c r="E47" s="513">
        <f t="shared" si="2"/>
        <v>361008</v>
      </c>
    </row>
    <row r="48" spans="1:5" ht="15">
      <c r="A48" s="511" t="s">
        <v>224</v>
      </c>
      <c r="B48" s="489">
        <v>276</v>
      </c>
      <c r="C48" s="512">
        <f>B48*C8</f>
        <v>23184</v>
      </c>
      <c r="D48" s="491">
        <f t="shared" si="1"/>
        <v>78384</v>
      </c>
      <c r="E48" s="513">
        <f t="shared" si="2"/>
        <v>101568</v>
      </c>
    </row>
    <row r="49" spans="1:5" ht="15">
      <c r="A49" s="511" t="s">
        <v>176</v>
      </c>
      <c r="B49" s="489">
        <v>599</v>
      </c>
      <c r="C49" s="512">
        <f>B49*C8</f>
        <v>50316</v>
      </c>
      <c r="D49" s="491">
        <f t="shared" si="1"/>
        <v>170116</v>
      </c>
      <c r="E49" s="513">
        <f t="shared" si="2"/>
        <v>220432</v>
      </c>
    </row>
    <row r="50" spans="1:5" ht="15">
      <c r="A50" s="511" t="s">
        <v>177</v>
      </c>
      <c r="B50" s="489">
        <v>362</v>
      </c>
      <c r="C50" s="512">
        <f>B50*C8</f>
        <v>30408</v>
      </c>
      <c r="D50" s="491">
        <f t="shared" si="1"/>
        <v>102808</v>
      </c>
      <c r="E50" s="513">
        <f t="shared" si="2"/>
        <v>133216</v>
      </c>
    </row>
    <row r="51" spans="1:5" ht="15">
      <c r="A51" s="511" t="s">
        <v>178</v>
      </c>
      <c r="B51" s="496">
        <v>1228</v>
      </c>
      <c r="C51" s="512">
        <f>B51*C8</f>
        <v>103152</v>
      </c>
      <c r="D51" s="491">
        <f t="shared" si="1"/>
        <v>348752</v>
      </c>
      <c r="E51" s="513">
        <f t="shared" si="2"/>
        <v>451904</v>
      </c>
    </row>
    <row r="52" spans="1:5" ht="15">
      <c r="A52" s="511" t="s">
        <v>179</v>
      </c>
      <c r="B52" s="489">
        <v>866</v>
      </c>
      <c r="C52" s="512">
        <f>B52*C8</f>
        <v>72744</v>
      </c>
      <c r="D52" s="491">
        <f t="shared" si="1"/>
        <v>245944</v>
      </c>
      <c r="E52" s="513">
        <f t="shared" si="2"/>
        <v>318688</v>
      </c>
    </row>
    <row r="53" spans="1:5" ht="15">
      <c r="A53" s="511" t="s">
        <v>180</v>
      </c>
      <c r="B53" s="496">
        <v>1373</v>
      </c>
      <c r="C53" s="512">
        <f>B53*C8</f>
        <v>115332</v>
      </c>
      <c r="D53" s="491">
        <f t="shared" si="1"/>
        <v>389932</v>
      </c>
      <c r="E53" s="513">
        <f t="shared" si="2"/>
        <v>505264</v>
      </c>
    </row>
    <row r="54" spans="1:5" ht="15">
      <c r="A54" s="511" t="s">
        <v>181</v>
      </c>
      <c r="B54" s="489">
        <v>564</v>
      </c>
      <c r="C54" s="512">
        <f>B54*C8</f>
        <v>47376</v>
      </c>
      <c r="D54" s="491">
        <f t="shared" si="1"/>
        <v>160176</v>
      </c>
      <c r="E54" s="513">
        <f t="shared" si="2"/>
        <v>207552</v>
      </c>
    </row>
    <row r="55" spans="1:5" ht="15">
      <c r="A55" s="511" t="s">
        <v>183</v>
      </c>
      <c r="B55" s="496">
        <v>1542</v>
      </c>
      <c r="C55" s="512">
        <f>B55*C8</f>
        <v>129528</v>
      </c>
      <c r="D55" s="491">
        <f t="shared" si="1"/>
        <v>437928</v>
      </c>
      <c r="E55" s="513">
        <f t="shared" si="2"/>
        <v>567456</v>
      </c>
    </row>
    <row r="56" spans="1:5" ht="15">
      <c r="A56" s="511" t="s">
        <v>182</v>
      </c>
      <c r="B56" s="489">
        <v>174</v>
      </c>
      <c r="C56" s="512">
        <f>B56*C8</f>
        <v>14616</v>
      </c>
      <c r="D56" s="514">
        <v>0</v>
      </c>
      <c r="E56" s="513">
        <f t="shared" si="2"/>
        <v>14616</v>
      </c>
    </row>
    <row r="57" spans="1:5" ht="15.75" thickBot="1">
      <c r="A57" s="503" t="s">
        <v>184</v>
      </c>
      <c r="B57" s="515">
        <v>247</v>
      </c>
      <c r="C57" s="516">
        <v>0</v>
      </c>
      <c r="D57" s="517">
        <f t="shared" si="1"/>
        <v>70148</v>
      </c>
      <c r="E57" s="518">
        <f t="shared" si="2"/>
        <v>70148</v>
      </c>
    </row>
    <row r="58" spans="1:5" ht="15.75" thickBot="1">
      <c r="A58" s="519" t="s">
        <v>29</v>
      </c>
      <c r="B58" s="520">
        <f>SUM(B9:B57)</f>
        <v>28328</v>
      </c>
      <c r="C58" s="521">
        <f>SUM(C9:C57)</f>
        <v>2090508</v>
      </c>
      <c r="D58" s="522">
        <f>SUM(D9:D57)</f>
        <v>6028468</v>
      </c>
      <c r="E58" s="523">
        <f t="shared" si="2"/>
        <v>8118976</v>
      </c>
    </row>
    <row r="59" spans="1:5" ht="16.5" customHeight="1" thickBot="1">
      <c r="A59" s="519" t="s">
        <v>243</v>
      </c>
      <c r="B59" s="699"/>
      <c r="C59" s="686">
        <v>43</v>
      </c>
      <c r="D59" s="688">
        <v>35</v>
      </c>
      <c r="E59" s="691"/>
    </row>
    <row r="60" spans="1:5" ht="15.75" customHeight="1" thickBot="1">
      <c r="A60" s="524" t="s">
        <v>225</v>
      </c>
      <c r="B60" s="700"/>
      <c r="C60" s="687"/>
      <c r="D60" s="689"/>
      <c r="E60" s="692"/>
    </row>
    <row r="61" spans="1:5" ht="16.5" customHeight="1" thickBot="1">
      <c r="A61" s="525" t="s">
        <v>241</v>
      </c>
      <c r="B61" s="693"/>
      <c r="C61" s="688">
        <v>24887</v>
      </c>
      <c r="D61" s="688">
        <v>21227</v>
      </c>
      <c r="E61" s="670"/>
    </row>
    <row r="62" spans="1:5" ht="15.75" customHeight="1" thickBot="1">
      <c r="A62" s="525" t="s">
        <v>225</v>
      </c>
      <c r="B62" s="694"/>
      <c r="C62" s="695"/>
      <c r="D62" s="689"/>
      <c r="E62" s="671"/>
    </row>
  </sheetData>
  <sheetProtection/>
  <mergeCells count="13">
    <mergeCell ref="E61:E62"/>
    <mergeCell ref="B61:B62"/>
    <mergeCell ref="C61:C62"/>
    <mergeCell ref="D61:D62"/>
    <mergeCell ref="A6:A8"/>
    <mergeCell ref="B59:B60"/>
    <mergeCell ref="C59:C60"/>
    <mergeCell ref="D59:D60"/>
    <mergeCell ref="C7:D7"/>
    <mergeCell ref="A3:E3"/>
    <mergeCell ref="A2:E2"/>
    <mergeCell ref="A4:E4"/>
    <mergeCell ref="E59:E60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8.8515625" style="0" customWidth="1"/>
    <col min="2" max="2" width="47.8515625" style="0" customWidth="1"/>
    <col min="3" max="3" width="16.7109375" style="0" customWidth="1"/>
    <col min="4" max="4" width="15.28125" style="0" customWidth="1"/>
    <col min="5" max="5" width="18.57421875" style="0" customWidth="1"/>
    <col min="6" max="6" width="12.00390625" style="0" hidden="1" customWidth="1"/>
    <col min="7" max="7" width="11.140625" style="0" hidden="1" customWidth="1"/>
    <col min="8" max="8" width="10.8515625" style="0" hidden="1" customWidth="1"/>
  </cols>
  <sheetData>
    <row r="1" spans="1:8" ht="14.25">
      <c r="A1" s="541" t="s">
        <v>73</v>
      </c>
      <c r="B1" s="541"/>
      <c r="C1" s="541"/>
      <c r="D1" s="541"/>
      <c r="E1" s="541"/>
      <c r="F1" s="541"/>
      <c r="G1" s="542"/>
      <c r="H1" s="542"/>
    </row>
    <row r="2" spans="1:8" ht="15">
      <c r="A2" s="543" t="s">
        <v>100</v>
      </c>
      <c r="B2" s="543"/>
      <c r="C2" s="543"/>
      <c r="D2" s="543"/>
      <c r="E2" s="543"/>
      <c r="F2" s="543"/>
      <c r="G2" s="544"/>
      <c r="H2" s="544"/>
    </row>
    <row r="3" spans="1:8" ht="15">
      <c r="A3" s="545" t="s">
        <v>247</v>
      </c>
      <c r="B3" s="545"/>
      <c r="C3" s="545"/>
      <c r="D3" s="545"/>
      <c r="E3" s="545"/>
      <c r="F3" s="545"/>
      <c r="G3" s="544"/>
      <c r="H3" s="544"/>
    </row>
    <row r="4" spans="1:6" ht="15" thickBot="1">
      <c r="A4" s="14"/>
      <c r="B4" s="14"/>
      <c r="C4" s="14"/>
      <c r="D4" s="14"/>
      <c r="E4" s="146" t="s">
        <v>270</v>
      </c>
      <c r="F4" s="14"/>
    </row>
    <row r="5" spans="1:8" ht="11.25" customHeight="1" hidden="1" thickBot="1">
      <c r="A5" s="14"/>
      <c r="B5" s="14"/>
      <c r="C5" s="14"/>
      <c r="D5" s="14"/>
      <c r="E5" s="14"/>
      <c r="F5" s="14"/>
      <c r="H5" s="46" t="s">
        <v>76</v>
      </c>
    </row>
    <row r="6" spans="1:8" ht="19.5" customHeight="1">
      <c r="A6" s="551" t="s">
        <v>129</v>
      </c>
      <c r="B6" s="549" t="s">
        <v>290</v>
      </c>
      <c r="C6" s="246" t="s">
        <v>291</v>
      </c>
      <c r="D6" s="236" t="s">
        <v>285</v>
      </c>
      <c r="E6" s="246" t="s">
        <v>292</v>
      </c>
      <c r="F6" s="546"/>
      <c r="G6" s="547"/>
      <c r="H6" s="548"/>
    </row>
    <row r="7" spans="1:8" ht="18.75" customHeight="1" thickBot="1">
      <c r="A7" s="552"/>
      <c r="B7" s="550"/>
      <c r="C7" s="247" t="s">
        <v>0</v>
      </c>
      <c r="D7" s="238"/>
      <c r="E7" s="247" t="s">
        <v>314</v>
      </c>
      <c r="F7" s="245"/>
      <c r="G7" s="40"/>
      <c r="H7" s="41"/>
    </row>
    <row r="8" spans="1:8" ht="14.25" hidden="1">
      <c r="A8" s="422"/>
      <c r="B8" s="242"/>
      <c r="C8" s="244"/>
      <c r="D8" s="232"/>
      <c r="E8" s="244"/>
      <c r="F8" s="37"/>
      <c r="G8" s="19"/>
      <c r="H8" s="42"/>
    </row>
    <row r="9" spans="1:8" ht="14.25">
      <c r="A9" s="34"/>
      <c r="B9" s="47" t="s">
        <v>329</v>
      </c>
      <c r="C9" s="96" t="s">
        <v>246</v>
      </c>
      <c r="D9" s="227"/>
      <c r="E9" s="96" t="s">
        <v>246</v>
      </c>
      <c r="F9" s="37"/>
      <c r="G9" s="19"/>
      <c r="H9" s="42"/>
    </row>
    <row r="10" spans="1:8" ht="14.25" hidden="1">
      <c r="A10" s="34"/>
      <c r="B10" s="57"/>
      <c r="C10" s="96"/>
      <c r="D10" s="226"/>
      <c r="E10" s="96"/>
      <c r="F10" s="37"/>
      <c r="G10" s="19"/>
      <c r="H10" s="42"/>
    </row>
    <row r="11" spans="1:8" ht="14.25">
      <c r="A11" s="36" t="s">
        <v>58</v>
      </c>
      <c r="B11" s="47" t="s">
        <v>13</v>
      </c>
      <c r="C11" s="97">
        <v>89161000</v>
      </c>
      <c r="D11" s="233">
        <v>11560000</v>
      </c>
      <c r="E11" s="97">
        <f>C11+D11</f>
        <v>100721000</v>
      </c>
      <c r="F11" s="35"/>
      <c r="G11" s="20"/>
      <c r="H11" s="43"/>
    </row>
    <row r="12" spans="1:8" ht="14.25" hidden="1">
      <c r="A12" s="58"/>
      <c r="B12" s="57"/>
      <c r="C12" s="95"/>
      <c r="D12" s="231"/>
      <c r="E12" s="97">
        <f aca="true" t="shared" si="0" ref="E12:E40">C12+D12</f>
        <v>0</v>
      </c>
      <c r="F12" s="35"/>
      <c r="G12" s="20"/>
      <c r="H12" s="43"/>
    </row>
    <row r="13" spans="1:8" ht="14.25">
      <c r="A13" s="59" t="s">
        <v>47</v>
      </c>
      <c r="B13" s="47" t="s">
        <v>14</v>
      </c>
      <c r="C13" s="97">
        <v>19469000</v>
      </c>
      <c r="D13" s="233">
        <v>2540000</v>
      </c>
      <c r="E13" s="97">
        <f t="shared" si="0"/>
        <v>22009000</v>
      </c>
      <c r="F13" s="35"/>
      <c r="G13" s="20"/>
      <c r="H13" s="43"/>
    </row>
    <row r="14" spans="1:8" ht="14.25" hidden="1">
      <c r="A14" s="58"/>
      <c r="B14" s="47"/>
      <c r="C14" s="95"/>
      <c r="D14" s="233"/>
      <c r="E14" s="97">
        <f t="shared" si="0"/>
        <v>0</v>
      </c>
      <c r="F14" s="35"/>
      <c r="G14" s="20"/>
      <c r="H14" s="43"/>
    </row>
    <row r="15" spans="1:8" ht="14.25">
      <c r="A15" s="59" t="s">
        <v>48</v>
      </c>
      <c r="B15" s="47" t="s">
        <v>15</v>
      </c>
      <c r="C15" s="97">
        <v>41282000</v>
      </c>
      <c r="D15" s="233">
        <v>-346000</v>
      </c>
      <c r="E15" s="97">
        <f t="shared" si="0"/>
        <v>40936000</v>
      </c>
      <c r="F15" s="35"/>
      <c r="G15" s="20"/>
      <c r="H15" s="43"/>
    </row>
    <row r="16" spans="1:8" ht="14.25" hidden="1">
      <c r="A16" s="58"/>
      <c r="B16" s="57"/>
      <c r="C16" s="95"/>
      <c r="D16" s="231"/>
      <c r="E16" s="97">
        <f t="shared" si="0"/>
        <v>0</v>
      </c>
      <c r="F16" s="35"/>
      <c r="G16" s="20"/>
      <c r="H16" s="43"/>
    </row>
    <row r="17" spans="1:8" ht="14.25" hidden="1">
      <c r="A17" s="59" t="s">
        <v>6</v>
      </c>
      <c r="B17" s="47" t="s">
        <v>12</v>
      </c>
      <c r="C17" s="98"/>
      <c r="D17" s="233"/>
      <c r="E17" s="97">
        <f t="shared" si="0"/>
        <v>0</v>
      </c>
      <c r="F17" s="35"/>
      <c r="G17" s="20"/>
      <c r="H17" s="43"/>
    </row>
    <row r="18" spans="1:8" ht="14.25" hidden="1">
      <c r="A18" s="58"/>
      <c r="B18" s="57"/>
      <c r="C18" s="95"/>
      <c r="D18" s="231"/>
      <c r="E18" s="97">
        <f t="shared" si="0"/>
        <v>0</v>
      </c>
      <c r="F18" s="35"/>
      <c r="G18" s="20"/>
      <c r="H18" s="43"/>
    </row>
    <row r="19" spans="1:8" ht="14.25" hidden="1">
      <c r="A19" s="58"/>
      <c r="B19" s="57"/>
      <c r="C19" s="95"/>
      <c r="D19" s="231"/>
      <c r="E19" s="97">
        <f t="shared" si="0"/>
        <v>0</v>
      </c>
      <c r="F19" s="35"/>
      <c r="G19" s="20"/>
      <c r="H19" s="43"/>
    </row>
    <row r="20" spans="1:8" ht="14.25">
      <c r="A20" s="59" t="s">
        <v>50</v>
      </c>
      <c r="B20" s="47" t="s">
        <v>43</v>
      </c>
      <c r="C20" s="95"/>
      <c r="D20" s="233"/>
      <c r="E20" s="97">
        <f t="shared" si="0"/>
        <v>0</v>
      </c>
      <c r="F20" s="35"/>
      <c r="G20" s="20"/>
      <c r="H20" s="43"/>
    </row>
    <row r="21" spans="1:8" ht="14.25">
      <c r="A21" s="59" t="s">
        <v>49</v>
      </c>
      <c r="B21" s="47" t="s">
        <v>17</v>
      </c>
      <c r="C21" s="97">
        <f>C22+C24</f>
        <v>7175000</v>
      </c>
      <c r="D21" s="233">
        <f>D22+D24</f>
        <v>0</v>
      </c>
      <c r="E21" s="97">
        <f t="shared" si="0"/>
        <v>7175000</v>
      </c>
      <c r="F21" s="35"/>
      <c r="G21" s="20"/>
      <c r="H21" s="43"/>
    </row>
    <row r="22" spans="1:8" ht="14.25">
      <c r="A22" s="58" t="s">
        <v>119</v>
      </c>
      <c r="B22" s="57" t="s">
        <v>330</v>
      </c>
      <c r="C22" s="99">
        <v>6778000</v>
      </c>
      <c r="D22" s="231"/>
      <c r="E22" s="97">
        <f t="shared" si="0"/>
        <v>6778000</v>
      </c>
      <c r="F22" s="35"/>
      <c r="G22" s="20"/>
      <c r="H22" s="43"/>
    </row>
    <row r="23" spans="1:8" ht="14.25" hidden="1">
      <c r="A23" s="58"/>
      <c r="B23" s="47"/>
      <c r="C23" s="99"/>
      <c r="D23" s="233"/>
      <c r="E23" s="97">
        <f t="shared" si="0"/>
        <v>0</v>
      </c>
      <c r="F23" s="35"/>
      <c r="G23" s="20"/>
      <c r="H23" s="43"/>
    </row>
    <row r="24" spans="1:8" ht="14.25">
      <c r="A24" s="58" t="s">
        <v>226</v>
      </c>
      <c r="B24" s="57" t="s">
        <v>227</v>
      </c>
      <c r="C24" s="99">
        <v>397000</v>
      </c>
      <c r="D24" s="231"/>
      <c r="E24" s="97">
        <f t="shared" si="0"/>
        <v>397000</v>
      </c>
      <c r="F24" s="35"/>
      <c r="G24" s="20"/>
      <c r="H24" s="43"/>
    </row>
    <row r="25" spans="1:8" ht="14.25">
      <c r="A25" s="58"/>
      <c r="B25" s="47" t="s">
        <v>198</v>
      </c>
      <c r="C25" s="97">
        <f>C11+C13+C15+C21</f>
        <v>157087000</v>
      </c>
      <c r="D25" s="233">
        <f>D11+D13+D15+D21</f>
        <v>13754000</v>
      </c>
      <c r="E25" s="97">
        <f t="shared" si="0"/>
        <v>170841000</v>
      </c>
      <c r="F25" s="35"/>
      <c r="G25" s="20"/>
      <c r="H25" s="43"/>
    </row>
    <row r="26" spans="1:8" ht="14.25">
      <c r="A26" s="59" t="s">
        <v>51</v>
      </c>
      <c r="B26" s="47" t="s">
        <v>21</v>
      </c>
      <c r="C26" s="99"/>
      <c r="D26" s="233">
        <f>D27+D28+D29</f>
        <v>0</v>
      </c>
      <c r="E26" s="97">
        <f t="shared" si="0"/>
        <v>0</v>
      </c>
      <c r="F26" s="35"/>
      <c r="G26" s="20"/>
      <c r="H26" s="43"/>
    </row>
    <row r="27" spans="1:8" ht="14.25">
      <c r="A27" s="58" t="s">
        <v>115</v>
      </c>
      <c r="B27" s="57" t="s">
        <v>109</v>
      </c>
      <c r="C27" s="99"/>
      <c r="D27" s="231"/>
      <c r="E27" s="97">
        <f t="shared" si="0"/>
        <v>0</v>
      </c>
      <c r="F27" s="35"/>
      <c r="G27" s="20"/>
      <c r="H27" s="43"/>
    </row>
    <row r="28" spans="1:8" ht="14.25">
      <c r="A28" s="58" t="s">
        <v>120</v>
      </c>
      <c r="B28" s="57" t="s">
        <v>110</v>
      </c>
      <c r="C28" s="99"/>
      <c r="D28" s="231"/>
      <c r="E28" s="97">
        <f t="shared" si="0"/>
        <v>0</v>
      </c>
      <c r="F28" s="35"/>
      <c r="G28" s="20"/>
      <c r="H28" s="43"/>
    </row>
    <row r="29" spans="1:8" ht="14.25">
      <c r="A29" s="58" t="s">
        <v>121</v>
      </c>
      <c r="B29" s="57" t="s">
        <v>111</v>
      </c>
      <c r="C29" s="99"/>
      <c r="D29" s="231"/>
      <c r="E29" s="97">
        <f t="shared" si="0"/>
        <v>0</v>
      </c>
      <c r="F29" s="35"/>
      <c r="G29" s="20"/>
      <c r="H29" s="43"/>
    </row>
    <row r="30" spans="1:8" ht="14.25" hidden="1">
      <c r="A30" s="58"/>
      <c r="B30" s="57"/>
      <c r="C30" s="99"/>
      <c r="D30" s="231"/>
      <c r="E30" s="97">
        <f t="shared" si="0"/>
        <v>0</v>
      </c>
      <c r="F30" s="35"/>
      <c r="G30" s="20"/>
      <c r="H30" s="43"/>
    </row>
    <row r="31" spans="1:8" ht="14.25">
      <c r="A31" s="59" t="s">
        <v>52</v>
      </c>
      <c r="B31" s="47" t="s">
        <v>104</v>
      </c>
      <c r="C31" s="97"/>
      <c r="D31" s="233">
        <f>D32+D33</f>
        <v>0</v>
      </c>
      <c r="E31" s="97">
        <f t="shared" si="0"/>
        <v>0</v>
      </c>
      <c r="F31" s="35"/>
      <c r="G31" s="20"/>
      <c r="H31" s="43"/>
    </row>
    <row r="32" spans="1:8" ht="14.25">
      <c r="A32" s="58" t="s">
        <v>122</v>
      </c>
      <c r="B32" s="57" t="s">
        <v>44</v>
      </c>
      <c r="C32" s="97"/>
      <c r="D32" s="231"/>
      <c r="E32" s="97">
        <f t="shared" si="0"/>
        <v>0</v>
      </c>
      <c r="F32" s="35"/>
      <c r="G32" s="20"/>
      <c r="H32" s="43"/>
    </row>
    <row r="33" spans="1:8" ht="14.25">
      <c r="A33" s="58" t="s">
        <v>123</v>
      </c>
      <c r="B33" s="57" t="s">
        <v>112</v>
      </c>
      <c r="C33" s="97"/>
      <c r="D33" s="231"/>
      <c r="E33" s="97">
        <f t="shared" si="0"/>
        <v>0</v>
      </c>
      <c r="F33" s="35"/>
      <c r="G33" s="20"/>
      <c r="H33" s="43"/>
    </row>
    <row r="34" spans="1:8" ht="14.25" hidden="1">
      <c r="A34" s="59"/>
      <c r="B34" s="47"/>
      <c r="C34" s="97"/>
      <c r="D34" s="233"/>
      <c r="E34" s="97">
        <f t="shared" si="0"/>
        <v>0</v>
      </c>
      <c r="F34" s="35"/>
      <c r="G34" s="20"/>
      <c r="H34" s="43"/>
    </row>
    <row r="35" spans="1:8" ht="14.25" hidden="1">
      <c r="A35" s="58"/>
      <c r="B35" s="57"/>
      <c r="C35" s="99"/>
      <c r="D35" s="231"/>
      <c r="E35" s="97">
        <f t="shared" si="0"/>
        <v>0</v>
      </c>
      <c r="F35" s="35"/>
      <c r="G35" s="20"/>
      <c r="H35" s="43"/>
    </row>
    <row r="36" spans="1:8" ht="14.25" hidden="1">
      <c r="A36" s="59"/>
      <c r="B36" s="47"/>
      <c r="C36" s="97"/>
      <c r="D36" s="233"/>
      <c r="E36" s="97">
        <f t="shared" si="0"/>
        <v>0</v>
      </c>
      <c r="F36" s="35"/>
      <c r="G36" s="20"/>
      <c r="H36" s="43"/>
    </row>
    <row r="37" spans="1:8" ht="14.25">
      <c r="A37" s="59" t="s">
        <v>53</v>
      </c>
      <c r="B37" s="47" t="s">
        <v>22</v>
      </c>
      <c r="C37" s="100"/>
      <c r="D37" s="233">
        <f>D38+D39</f>
        <v>8119000</v>
      </c>
      <c r="E37" s="97">
        <f t="shared" si="0"/>
        <v>8119000</v>
      </c>
      <c r="F37" s="35"/>
      <c r="G37" s="20"/>
      <c r="H37" s="43"/>
    </row>
    <row r="38" spans="1:8" ht="14.25">
      <c r="A38" s="58" t="s">
        <v>117</v>
      </c>
      <c r="B38" s="57" t="s">
        <v>23</v>
      </c>
      <c r="C38" s="100"/>
      <c r="D38" s="231">
        <v>8119000</v>
      </c>
      <c r="E38" s="97">
        <f t="shared" si="0"/>
        <v>8119000</v>
      </c>
      <c r="F38" s="35"/>
      <c r="G38" s="20"/>
      <c r="H38" s="43"/>
    </row>
    <row r="39" spans="1:8" ht="14.25">
      <c r="A39" s="58" t="s">
        <v>118</v>
      </c>
      <c r="B39" s="57" t="s">
        <v>24</v>
      </c>
      <c r="C39" s="100"/>
      <c r="D39" s="231"/>
      <c r="E39" s="97">
        <f t="shared" si="0"/>
        <v>0</v>
      </c>
      <c r="F39" s="35"/>
      <c r="G39" s="20"/>
      <c r="H39" s="43"/>
    </row>
    <row r="40" spans="1:8" ht="15" thickBot="1">
      <c r="A40" s="539" t="s">
        <v>134</v>
      </c>
      <c r="B40" s="540"/>
      <c r="C40" s="101">
        <f>C25+C26+C31+C37</f>
        <v>157087000</v>
      </c>
      <c r="D40" s="399">
        <f>D25+D26+D31+D37</f>
        <v>21873000</v>
      </c>
      <c r="E40" s="101">
        <f t="shared" si="0"/>
        <v>178960000</v>
      </c>
      <c r="F40" s="38"/>
      <c r="G40" s="44"/>
      <c r="H40" s="45"/>
    </row>
    <row r="41" spans="1:5" ht="14.25">
      <c r="A41" s="10"/>
      <c r="B41" s="11"/>
      <c r="C41" s="11"/>
      <c r="D41" s="11"/>
      <c r="E41" s="11"/>
    </row>
    <row r="42" spans="1:5" ht="14.25">
      <c r="A42" s="12"/>
      <c r="B42" s="13"/>
      <c r="C42" s="13"/>
      <c r="D42" s="13"/>
      <c r="E42" s="13"/>
    </row>
    <row r="43" spans="1:5" ht="14.25">
      <c r="A43" s="10"/>
      <c r="B43" s="11"/>
      <c r="C43" s="11"/>
      <c r="D43" s="11"/>
      <c r="E43" s="11"/>
    </row>
    <row r="44" spans="1:5" ht="14.25">
      <c r="A44" s="10"/>
      <c r="B44" s="13"/>
      <c r="C44" s="13"/>
      <c r="D44" s="13"/>
      <c r="E44" s="11"/>
    </row>
    <row r="45" spans="1:5" ht="14.25">
      <c r="A45" s="10"/>
      <c r="B45" s="13"/>
      <c r="C45" s="13"/>
      <c r="D45" s="13"/>
      <c r="E45" s="13"/>
    </row>
    <row r="46" ht="14.25">
      <c r="A46" s="3"/>
    </row>
    <row r="47" ht="14.25">
      <c r="A47" s="3"/>
    </row>
  </sheetData>
  <sheetProtection/>
  <mergeCells count="7">
    <mergeCell ref="A40:B40"/>
    <mergeCell ref="A1:H1"/>
    <mergeCell ref="A2:H2"/>
    <mergeCell ref="A3:H3"/>
    <mergeCell ref="F6:H6"/>
    <mergeCell ref="B6:B7"/>
    <mergeCell ref="A6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6"/>
  <sheetViews>
    <sheetView zoomScalePageLayoutView="0" workbookViewId="0" topLeftCell="A1">
      <selection activeCell="AA14" sqref="AA14"/>
    </sheetView>
  </sheetViews>
  <sheetFormatPr defaultColWidth="9.140625" defaultRowHeight="15"/>
  <cols>
    <col min="1" max="1" width="5.57421875" style="0" customWidth="1"/>
    <col min="2" max="2" width="22.421875" style="0" customWidth="1"/>
    <col min="3" max="3" width="6.140625" style="0" customWidth="1"/>
    <col min="4" max="6" width="11.140625" style="0" customWidth="1"/>
    <col min="7" max="9" width="10.00390625" style="0" customWidth="1"/>
    <col min="10" max="10" width="12.7109375" style="0" customWidth="1"/>
    <col min="11" max="11" width="9.8515625" style="0" customWidth="1"/>
    <col min="12" max="12" width="12.7109375" style="0" customWidth="1"/>
    <col min="14" max="14" width="9.421875" style="0" customWidth="1"/>
    <col min="15" max="15" width="8.57421875" style="0" customWidth="1"/>
    <col min="16" max="16" width="9.421875" style="0" customWidth="1"/>
    <col min="17" max="17" width="8.57421875" style="0" customWidth="1"/>
    <col min="18" max="18" width="10.00390625" style="0" customWidth="1"/>
    <col min="19" max="19" width="7.8515625" style="0" hidden="1" customWidth="1"/>
    <col min="20" max="20" width="7.00390625" style="0" hidden="1" customWidth="1"/>
    <col min="21" max="21" width="5.7109375" style="0" hidden="1" customWidth="1"/>
    <col min="22" max="22" width="7.57421875" style="0" hidden="1" customWidth="1"/>
    <col min="23" max="23" width="6.8515625" style="0" hidden="1" customWidth="1"/>
    <col min="24" max="24" width="6.7109375" style="0" hidden="1" customWidth="1"/>
    <col min="25" max="25" width="6.421875" style="0" hidden="1" customWidth="1"/>
    <col min="26" max="26" width="6.421875" style="0" customWidth="1"/>
    <col min="27" max="28" width="9.421875" style="0" customWidth="1"/>
    <col min="29" max="29" width="14.8515625" style="0" customWidth="1"/>
    <col min="30" max="30" width="11.421875" style="0" customWidth="1"/>
    <col min="31" max="31" width="14.57421875" style="0" customWidth="1"/>
  </cols>
  <sheetData>
    <row r="1" spans="1:31" ht="14.25">
      <c r="A1" s="46"/>
      <c r="B1" s="46"/>
      <c r="C1" s="46"/>
      <c r="D1" s="46"/>
      <c r="E1" s="224"/>
      <c r="F1" s="224"/>
      <c r="G1" s="46"/>
      <c r="H1" s="224"/>
      <c r="I1" s="224"/>
      <c r="J1" s="46"/>
      <c r="K1" s="224"/>
      <c r="L1" s="224"/>
      <c r="M1" s="46"/>
      <c r="N1" s="46"/>
      <c r="O1" s="224"/>
      <c r="P1" s="224"/>
      <c r="Q1" s="46"/>
      <c r="R1" s="46"/>
      <c r="S1" s="46"/>
      <c r="T1" s="46"/>
      <c r="U1" s="46"/>
      <c r="V1" s="46"/>
      <c r="W1" s="571"/>
      <c r="X1" s="571"/>
      <c r="Y1" s="571"/>
      <c r="Z1" s="571"/>
      <c r="AA1" s="571"/>
      <c r="AB1" s="571"/>
      <c r="AC1" s="571"/>
      <c r="AD1" s="571"/>
      <c r="AE1" s="571"/>
    </row>
    <row r="2" spans="2:31" ht="14.2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" t="s">
        <v>105</v>
      </c>
    </row>
    <row r="3" spans="1:31" ht="14.25">
      <c r="A3" s="553" t="s">
        <v>100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4"/>
      <c r="X3" s="554"/>
      <c r="Y3" s="554"/>
      <c r="Z3" s="554"/>
      <c r="AA3" s="554"/>
      <c r="AB3" s="554"/>
      <c r="AC3" s="554"/>
      <c r="AD3" s="554"/>
      <c r="AE3" s="554"/>
    </row>
    <row r="4" spans="1:31" ht="14.25">
      <c r="A4" s="553" t="s">
        <v>248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553"/>
      <c r="X4" s="553"/>
      <c r="Y4" s="553"/>
      <c r="Z4" s="553"/>
      <c r="AA4" s="553"/>
      <c r="AB4" s="553"/>
      <c r="AC4" s="553"/>
      <c r="AD4" s="553"/>
      <c r="AE4" s="553"/>
    </row>
    <row r="5" spans="2:31" ht="1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 t="s">
        <v>66</v>
      </c>
      <c r="X5" s="2"/>
      <c r="Y5" s="2"/>
      <c r="Z5" s="2"/>
      <c r="AA5" s="2"/>
      <c r="AB5" s="2"/>
      <c r="AC5" s="2"/>
      <c r="AD5" s="2"/>
      <c r="AE5" s="1" t="s">
        <v>270</v>
      </c>
    </row>
    <row r="6" spans="1:31" ht="15" customHeight="1">
      <c r="A6" s="250" t="s">
        <v>129</v>
      </c>
      <c r="B6" s="267" t="s">
        <v>31</v>
      </c>
      <c r="C6" s="269" t="s">
        <v>26</v>
      </c>
      <c r="D6" s="566" t="s">
        <v>293</v>
      </c>
      <c r="E6" s="567"/>
      <c r="F6" s="568"/>
      <c r="G6" s="569" t="s">
        <v>294</v>
      </c>
      <c r="H6" s="567"/>
      <c r="I6" s="570"/>
      <c r="J6" s="566" t="s">
        <v>295</v>
      </c>
      <c r="K6" s="567"/>
      <c r="L6" s="568"/>
      <c r="M6" s="424" t="s">
        <v>50</v>
      </c>
      <c r="N6" s="566" t="s">
        <v>296</v>
      </c>
      <c r="O6" s="567"/>
      <c r="P6" s="568"/>
      <c r="Q6" s="423" t="s">
        <v>51</v>
      </c>
      <c r="R6" s="424" t="s">
        <v>52</v>
      </c>
      <c r="S6" s="300"/>
      <c r="T6" s="268"/>
      <c r="U6" s="268"/>
      <c r="V6" s="268"/>
      <c r="W6" s="269"/>
      <c r="X6" s="559"/>
      <c r="Y6" s="559"/>
      <c r="Z6" s="598" t="s">
        <v>325</v>
      </c>
      <c r="AA6" s="599"/>
      <c r="AB6" s="600"/>
      <c r="AC6" s="593" t="s">
        <v>208</v>
      </c>
      <c r="AD6" s="594"/>
      <c r="AE6" s="595"/>
    </row>
    <row r="7" spans="1:31" ht="14.25">
      <c r="A7" s="251"/>
      <c r="B7" s="270"/>
      <c r="C7" s="272" t="s">
        <v>27</v>
      </c>
      <c r="D7" s="270" t="s">
        <v>286</v>
      </c>
      <c r="E7" s="271" t="s">
        <v>285</v>
      </c>
      <c r="F7" s="293" t="s">
        <v>292</v>
      </c>
      <c r="G7" s="289" t="s">
        <v>291</v>
      </c>
      <c r="H7" s="271" t="s">
        <v>285</v>
      </c>
      <c r="I7" s="272" t="s">
        <v>292</v>
      </c>
      <c r="J7" s="270" t="s">
        <v>291</v>
      </c>
      <c r="K7" s="271" t="s">
        <v>285</v>
      </c>
      <c r="L7" s="293" t="s">
        <v>292</v>
      </c>
      <c r="M7" s="301" t="s">
        <v>65</v>
      </c>
      <c r="N7" s="270" t="s">
        <v>286</v>
      </c>
      <c r="O7" s="271" t="s">
        <v>285</v>
      </c>
      <c r="P7" s="293" t="s">
        <v>292</v>
      </c>
      <c r="Q7" s="301" t="s">
        <v>310</v>
      </c>
      <c r="R7" s="306" t="s">
        <v>124</v>
      </c>
      <c r="S7" s="289"/>
      <c r="T7" s="271"/>
      <c r="U7" s="271"/>
      <c r="V7" s="271"/>
      <c r="W7" s="272"/>
      <c r="X7" s="560"/>
      <c r="Y7" s="560"/>
      <c r="Z7" s="441" t="s">
        <v>291</v>
      </c>
      <c r="AA7" s="442" t="s">
        <v>285</v>
      </c>
      <c r="AB7" s="443" t="s">
        <v>292</v>
      </c>
      <c r="AC7" s="438" t="s">
        <v>291</v>
      </c>
      <c r="AD7" s="430" t="s">
        <v>285</v>
      </c>
      <c r="AE7" s="439" t="s">
        <v>292</v>
      </c>
    </row>
    <row r="8" spans="1:31" ht="15" customHeight="1">
      <c r="A8" s="251"/>
      <c r="B8" s="273"/>
      <c r="C8" s="274"/>
      <c r="D8" s="270" t="s">
        <v>0</v>
      </c>
      <c r="E8" s="271"/>
      <c r="F8" s="293" t="s">
        <v>0</v>
      </c>
      <c r="G8" s="289" t="s">
        <v>0</v>
      </c>
      <c r="H8" s="271"/>
      <c r="I8" s="272" t="s">
        <v>0</v>
      </c>
      <c r="J8" s="270" t="s">
        <v>0</v>
      </c>
      <c r="K8" s="271"/>
      <c r="L8" s="293" t="s">
        <v>0</v>
      </c>
      <c r="M8" s="301" t="s">
        <v>297</v>
      </c>
      <c r="N8" s="270" t="s">
        <v>0</v>
      </c>
      <c r="O8" s="271"/>
      <c r="P8" s="293" t="s">
        <v>0</v>
      </c>
      <c r="Q8" s="301" t="s">
        <v>25</v>
      </c>
      <c r="R8" s="306" t="s">
        <v>125</v>
      </c>
      <c r="S8" s="289"/>
      <c r="T8" s="271"/>
      <c r="U8" s="271"/>
      <c r="V8" s="271"/>
      <c r="W8" s="274"/>
      <c r="X8" s="560"/>
      <c r="Y8" s="560"/>
      <c r="Z8" s="444" t="s">
        <v>311</v>
      </c>
      <c r="AA8" s="444"/>
      <c r="AB8" s="441" t="s">
        <v>0</v>
      </c>
      <c r="AC8" s="281" t="s">
        <v>0</v>
      </c>
      <c r="AD8" s="431" t="s">
        <v>30</v>
      </c>
      <c r="AE8" s="425" t="s">
        <v>0</v>
      </c>
    </row>
    <row r="9" spans="1:31" ht="14.25">
      <c r="A9" s="252"/>
      <c r="B9" s="275"/>
      <c r="C9" s="278"/>
      <c r="D9" s="294"/>
      <c r="E9" s="277"/>
      <c r="F9" s="295" t="s">
        <v>312</v>
      </c>
      <c r="G9" s="290"/>
      <c r="H9" s="277"/>
      <c r="I9" s="299" t="s">
        <v>312</v>
      </c>
      <c r="J9" s="294"/>
      <c r="K9" s="277"/>
      <c r="L9" s="295" t="s">
        <v>312</v>
      </c>
      <c r="M9" s="302" t="s">
        <v>298</v>
      </c>
      <c r="N9" s="294"/>
      <c r="O9" s="277"/>
      <c r="P9" s="295" t="s">
        <v>312</v>
      </c>
      <c r="Q9" s="302" t="s">
        <v>135</v>
      </c>
      <c r="R9" s="307" t="s">
        <v>135</v>
      </c>
      <c r="S9" s="305"/>
      <c r="T9" s="277"/>
      <c r="U9" s="276"/>
      <c r="V9" s="276"/>
      <c r="W9" s="278"/>
      <c r="X9" s="561"/>
      <c r="Y9" s="561"/>
      <c r="Z9" s="445"/>
      <c r="AA9" s="445"/>
      <c r="AB9" s="445" t="s">
        <v>326</v>
      </c>
      <c r="AC9" s="282" t="s">
        <v>30</v>
      </c>
      <c r="AD9" s="432"/>
      <c r="AE9" s="426" t="s">
        <v>313</v>
      </c>
    </row>
    <row r="10" spans="1:31" s="27" customFormat="1" ht="23.25" customHeight="1">
      <c r="A10" s="572" t="s">
        <v>195</v>
      </c>
      <c r="B10" s="574" t="s">
        <v>100</v>
      </c>
      <c r="C10" s="576"/>
      <c r="D10" s="578">
        <f>D12+D13+D14</f>
        <v>150000</v>
      </c>
      <c r="E10" s="586"/>
      <c r="F10" s="588">
        <f>D10+E10</f>
        <v>150000</v>
      </c>
      <c r="G10" s="580">
        <f>G12+G13+G14</f>
        <v>33000</v>
      </c>
      <c r="H10" s="586"/>
      <c r="I10" s="564">
        <f>G10+H10</f>
        <v>33000</v>
      </c>
      <c r="J10" s="578">
        <f>J12+J13+J14</f>
        <v>7568000</v>
      </c>
      <c r="K10" s="586">
        <f>K12+K13+K14</f>
        <v>0</v>
      </c>
      <c r="L10" s="588">
        <f>L12+L13+L14</f>
        <v>7568000</v>
      </c>
      <c r="M10" s="582"/>
      <c r="N10" s="578">
        <f>N12+N13+N14</f>
        <v>7175000</v>
      </c>
      <c r="O10" s="586"/>
      <c r="P10" s="588">
        <f>N10+O10</f>
        <v>7175000</v>
      </c>
      <c r="Q10" s="562"/>
      <c r="R10" s="555"/>
      <c r="S10" s="317"/>
      <c r="T10" s="318"/>
      <c r="U10" s="318"/>
      <c r="V10" s="318"/>
      <c r="W10" s="318"/>
      <c r="X10" s="318"/>
      <c r="Y10" s="318"/>
      <c r="Z10" s="601"/>
      <c r="AA10" s="584">
        <f>AA12</f>
        <v>8119000</v>
      </c>
      <c r="AB10" s="564">
        <f>AB12</f>
        <v>8119000</v>
      </c>
      <c r="AC10" s="591">
        <v>14926000</v>
      </c>
      <c r="AD10" s="596">
        <f>E10+H10+K10+O10+AA10</f>
        <v>8119000</v>
      </c>
      <c r="AE10" s="557">
        <f>AC10+AD10</f>
        <v>23045000</v>
      </c>
    </row>
    <row r="11" spans="1:31" s="27" customFormat="1" ht="13.5" customHeight="1">
      <c r="A11" s="573"/>
      <c r="B11" s="575"/>
      <c r="C11" s="577"/>
      <c r="D11" s="579"/>
      <c r="E11" s="587"/>
      <c r="F11" s="589"/>
      <c r="G11" s="581"/>
      <c r="H11" s="587"/>
      <c r="I11" s="565"/>
      <c r="J11" s="579"/>
      <c r="K11" s="587"/>
      <c r="L11" s="589"/>
      <c r="M11" s="583"/>
      <c r="N11" s="579"/>
      <c r="O11" s="587"/>
      <c r="P11" s="589"/>
      <c r="Q11" s="563"/>
      <c r="R11" s="556"/>
      <c r="S11" s="317"/>
      <c r="T11" s="318"/>
      <c r="U11" s="318"/>
      <c r="V11" s="318"/>
      <c r="W11" s="321"/>
      <c r="X11" s="321"/>
      <c r="Y11" s="321"/>
      <c r="Z11" s="602"/>
      <c r="AA11" s="585"/>
      <c r="AB11" s="565"/>
      <c r="AC11" s="592"/>
      <c r="AD11" s="597"/>
      <c r="AE11" s="558"/>
    </row>
    <row r="12" spans="1:31" s="27" customFormat="1" ht="45" customHeight="1">
      <c r="A12" s="253" t="s">
        <v>192</v>
      </c>
      <c r="B12" s="261" t="s">
        <v>137</v>
      </c>
      <c r="C12" s="285"/>
      <c r="D12" s="323"/>
      <c r="E12" s="324"/>
      <c r="F12" s="310"/>
      <c r="G12" s="317"/>
      <c r="H12" s="318"/>
      <c r="I12" s="311"/>
      <c r="J12" s="325">
        <v>4888000</v>
      </c>
      <c r="K12" s="326"/>
      <c r="L12" s="312">
        <f>J12+K12</f>
        <v>4888000</v>
      </c>
      <c r="M12" s="319"/>
      <c r="N12" s="325">
        <v>7175000</v>
      </c>
      <c r="O12" s="326"/>
      <c r="P12" s="310">
        <f>N12+O12</f>
        <v>7175000</v>
      </c>
      <c r="Q12" s="319"/>
      <c r="R12" s="320"/>
      <c r="S12" s="317"/>
      <c r="T12" s="318"/>
      <c r="U12" s="318"/>
      <c r="V12" s="318"/>
      <c r="W12" s="321"/>
      <c r="X12" s="321"/>
      <c r="Y12" s="321"/>
      <c r="Z12" s="384"/>
      <c r="AA12" s="330">
        <v>8119000</v>
      </c>
      <c r="AB12" s="330">
        <v>8119000</v>
      </c>
      <c r="AC12" s="322">
        <v>12063000</v>
      </c>
      <c r="AD12" s="434">
        <f>E12+H12+K12+O12+AB12</f>
        <v>8119000</v>
      </c>
      <c r="AE12" s="427">
        <f>AC12+AD12</f>
        <v>20182000</v>
      </c>
    </row>
    <row r="13" spans="1:31" s="27" customFormat="1" ht="18.75" customHeight="1">
      <c r="A13" s="254" t="s">
        <v>193</v>
      </c>
      <c r="B13" s="262" t="s">
        <v>186</v>
      </c>
      <c r="C13" s="285"/>
      <c r="D13" s="323"/>
      <c r="E13" s="324"/>
      <c r="F13" s="309"/>
      <c r="G13" s="317"/>
      <c r="H13" s="318"/>
      <c r="I13" s="309"/>
      <c r="J13" s="325">
        <v>2500000</v>
      </c>
      <c r="K13" s="326"/>
      <c r="L13" s="315">
        <f>J13+K13</f>
        <v>2500000</v>
      </c>
      <c r="M13" s="327"/>
      <c r="N13" s="325"/>
      <c r="O13" s="326"/>
      <c r="P13" s="309"/>
      <c r="Q13" s="327"/>
      <c r="R13" s="328"/>
      <c r="S13" s="329"/>
      <c r="T13" s="326"/>
      <c r="U13" s="326"/>
      <c r="V13" s="326"/>
      <c r="W13" s="330"/>
      <c r="X13" s="330"/>
      <c r="Y13" s="330"/>
      <c r="Z13" s="384"/>
      <c r="AA13" s="330"/>
      <c r="AB13" s="330"/>
      <c r="AC13" s="322">
        <v>2500000</v>
      </c>
      <c r="AD13" s="433">
        <f>E13+H13+K13+O13</f>
        <v>0</v>
      </c>
      <c r="AE13" s="427">
        <f>AC13+AD13</f>
        <v>2500000</v>
      </c>
    </row>
    <row r="14" spans="1:32" s="27" customFormat="1" ht="37.5" customHeight="1">
      <c r="A14" s="254" t="s">
        <v>194</v>
      </c>
      <c r="B14" s="261" t="s">
        <v>138</v>
      </c>
      <c r="C14" s="285"/>
      <c r="D14" s="323">
        <v>150000</v>
      </c>
      <c r="E14" s="324"/>
      <c r="F14" s="313">
        <v>150000</v>
      </c>
      <c r="G14" s="317">
        <v>33000</v>
      </c>
      <c r="H14" s="318"/>
      <c r="I14" s="314">
        <f>G14+H14</f>
        <v>33000</v>
      </c>
      <c r="J14" s="325">
        <v>180000</v>
      </c>
      <c r="K14" s="326"/>
      <c r="L14" s="331">
        <f>J14+K14</f>
        <v>180000</v>
      </c>
      <c r="M14" s="327"/>
      <c r="N14" s="325"/>
      <c r="O14" s="326"/>
      <c r="P14" s="331"/>
      <c r="Q14" s="327"/>
      <c r="R14" s="328"/>
      <c r="S14" s="329"/>
      <c r="T14" s="326"/>
      <c r="U14" s="326"/>
      <c r="V14" s="326"/>
      <c r="W14" s="330"/>
      <c r="X14" s="330"/>
      <c r="Y14" s="330"/>
      <c r="Z14" s="384"/>
      <c r="AA14" s="330"/>
      <c r="AB14" s="330"/>
      <c r="AC14" s="322">
        <v>363000</v>
      </c>
      <c r="AD14" s="435">
        <f>E14+H14+K14+O14</f>
        <v>0</v>
      </c>
      <c r="AE14" s="427">
        <f>AC14+AD14</f>
        <v>363000</v>
      </c>
      <c r="AF14" s="81"/>
    </row>
    <row r="15" spans="1:31" ht="32.25" customHeight="1">
      <c r="A15" s="255" t="s">
        <v>3</v>
      </c>
      <c r="B15" s="263" t="s">
        <v>86</v>
      </c>
      <c r="C15" s="286" t="s">
        <v>246</v>
      </c>
      <c r="D15" s="332">
        <f aca="true" t="shared" si="0" ref="D15:L15">D16+D17+D18+D19</f>
        <v>89011000</v>
      </c>
      <c r="E15" s="333">
        <f t="shared" si="0"/>
        <v>11560000</v>
      </c>
      <c r="F15" s="309">
        <f t="shared" si="0"/>
        <v>100571000</v>
      </c>
      <c r="G15" s="334">
        <f t="shared" si="0"/>
        <v>19436000</v>
      </c>
      <c r="H15" s="333">
        <f t="shared" si="0"/>
        <v>2540000</v>
      </c>
      <c r="I15" s="309">
        <f t="shared" si="0"/>
        <v>21976000</v>
      </c>
      <c r="J15" s="332">
        <f t="shared" si="0"/>
        <v>33714000</v>
      </c>
      <c r="K15" s="333">
        <f t="shared" si="0"/>
        <v>-346000</v>
      </c>
      <c r="L15" s="114">
        <f t="shared" si="0"/>
        <v>33368000</v>
      </c>
      <c r="M15" s="335"/>
      <c r="N15" s="332"/>
      <c r="O15" s="333"/>
      <c r="P15" s="114"/>
      <c r="Q15" s="335"/>
      <c r="R15" s="279"/>
      <c r="S15" s="334"/>
      <c r="T15" s="333"/>
      <c r="U15" s="333"/>
      <c r="V15" s="333"/>
      <c r="W15" s="333"/>
      <c r="X15" s="333"/>
      <c r="Y15" s="333"/>
      <c r="Z15" s="385"/>
      <c r="AA15" s="336"/>
      <c r="AB15" s="336"/>
      <c r="AC15" s="283">
        <v>142161000</v>
      </c>
      <c r="AD15" s="435">
        <f>E15+H15+K15+O15</f>
        <v>13754000</v>
      </c>
      <c r="AE15" s="428">
        <f>AC15+AD15</f>
        <v>155915000</v>
      </c>
    </row>
    <row r="16" spans="1:31" ht="20.25" customHeight="1">
      <c r="A16" s="256" t="s">
        <v>188</v>
      </c>
      <c r="B16" s="264" t="s">
        <v>229</v>
      </c>
      <c r="C16" s="287">
        <v>8</v>
      </c>
      <c r="D16" s="296">
        <v>17351000</v>
      </c>
      <c r="E16" s="113">
        <v>484000</v>
      </c>
      <c r="F16" s="313">
        <f>D16+E16</f>
        <v>17835000</v>
      </c>
      <c r="G16" s="291">
        <v>3845000</v>
      </c>
      <c r="H16" s="113">
        <v>102000</v>
      </c>
      <c r="I16" s="314">
        <f>G16+H16</f>
        <v>3947000</v>
      </c>
      <c r="J16" s="296">
        <v>23859000</v>
      </c>
      <c r="K16" s="113"/>
      <c r="L16" s="297">
        <f>J16+K16</f>
        <v>23859000</v>
      </c>
      <c r="M16" s="303"/>
      <c r="N16" s="296"/>
      <c r="O16" s="113"/>
      <c r="P16" s="297"/>
      <c r="Q16" s="303"/>
      <c r="R16" s="308"/>
      <c r="S16" s="291"/>
      <c r="T16" s="113"/>
      <c r="U16" s="113"/>
      <c r="V16" s="113"/>
      <c r="W16" s="113"/>
      <c r="X16" s="113"/>
      <c r="Y16" s="113"/>
      <c r="Z16" s="386"/>
      <c r="AA16" s="248"/>
      <c r="AB16" s="248"/>
      <c r="AC16" s="283">
        <v>45055000</v>
      </c>
      <c r="AD16" s="434">
        <f>E16+H16+K16+O16</f>
        <v>586000</v>
      </c>
      <c r="AE16" s="428">
        <f>AC16+AD16</f>
        <v>45641000</v>
      </c>
    </row>
    <row r="17" spans="1:31" ht="16.5" customHeight="1">
      <c r="A17" s="257" t="s">
        <v>189</v>
      </c>
      <c r="B17" s="264" t="s">
        <v>228</v>
      </c>
      <c r="C17" s="287">
        <v>11</v>
      </c>
      <c r="D17" s="296">
        <v>24340000</v>
      </c>
      <c r="E17" s="113">
        <v>7246000</v>
      </c>
      <c r="F17" s="313">
        <f>D17+E17</f>
        <v>31586000</v>
      </c>
      <c r="G17" s="291">
        <v>5351000</v>
      </c>
      <c r="H17" s="113">
        <v>1594000</v>
      </c>
      <c r="I17" s="314">
        <f>G17+H17</f>
        <v>6945000</v>
      </c>
      <c r="J17" s="296">
        <v>5077000</v>
      </c>
      <c r="K17" s="113"/>
      <c r="L17" s="297">
        <f>J17+K17</f>
        <v>5077000</v>
      </c>
      <c r="M17" s="303"/>
      <c r="N17" s="296"/>
      <c r="O17" s="113"/>
      <c r="P17" s="297"/>
      <c r="Q17" s="303"/>
      <c r="R17" s="308"/>
      <c r="S17" s="291"/>
      <c r="T17" s="113"/>
      <c r="U17" s="113"/>
      <c r="V17" s="113"/>
      <c r="W17" s="113"/>
      <c r="X17" s="113"/>
      <c r="Y17" s="113"/>
      <c r="Z17" s="386"/>
      <c r="AA17" s="248"/>
      <c r="AB17" s="248"/>
      <c r="AC17" s="283">
        <v>34768000</v>
      </c>
      <c r="AD17" s="436"/>
      <c r="AE17" s="428">
        <f>AC18+AD18</f>
        <v>63298000</v>
      </c>
    </row>
    <row r="18" spans="1:31" ht="18" customHeight="1">
      <c r="A18" s="258" t="s">
        <v>190</v>
      </c>
      <c r="B18" s="264" t="s">
        <v>126</v>
      </c>
      <c r="C18" s="287">
        <v>27</v>
      </c>
      <c r="D18" s="296">
        <v>44385000</v>
      </c>
      <c r="E18" s="113">
        <v>3830000</v>
      </c>
      <c r="F18" s="313">
        <f>D18+E18</f>
        <v>48215000</v>
      </c>
      <c r="G18" s="291">
        <v>9917000</v>
      </c>
      <c r="H18" s="113">
        <v>844000</v>
      </c>
      <c r="I18" s="314">
        <f>G18+H18</f>
        <v>10761000</v>
      </c>
      <c r="J18" s="296">
        <v>4668000</v>
      </c>
      <c r="K18" s="113">
        <v>-346000</v>
      </c>
      <c r="L18" s="297">
        <f>J18+K18</f>
        <v>4322000</v>
      </c>
      <c r="M18" s="303"/>
      <c r="N18" s="296"/>
      <c r="O18" s="113"/>
      <c r="P18" s="297"/>
      <c r="Q18" s="303"/>
      <c r="R18" s="308"/>
      <c r="S18" s="291"/>
      <c r="T18" s="113"/>
      <c r="U18" s="113"/>
      <c r="V18" s="113"/>
      <c r="W18" s="113"/>
      <c r="X18" s="113"/>
      <c r="Y18" s="113"/>
      <c r="Z18" s="386"/>
      <c r="AA18" s="248"/>
      <c r="AB18" s="248"/>
      <c r="AC18" s="283">
        <v>58970000</v>
      </c>
      <c r="AD18" s="434">
        <f>E18+H18+K18+O18</f>
        <v>4328000</v>
      </c>
      <c r="AE18" s="428">
        <f>AC18+AD18</f>
        <v>63298000</v>
      </c>
    </row>
    <row r="19" spans="1:31" ht="29.25" customHeight="1">
      <c r="A19" s="254" t="s">
        <v>191</v>
      </c>
      <c r="B19" s="265" t="s">
        <v>187</v>
      </c>
      <c r="C19" s="287">
        <v>3</v>
      </c>
      <c r="D19" s="296">
        <v>2935000</v>
      </c>
      <c r="E19" s="113"/>
      <c r="F19" s="315">
        <f>D19+E19</f>
        <v>2935000</v>
      </c>
      <c r="G19" s="291">
        <v>323000</v>
      </c>
      <c r="H19" s="113"/>
      <c r="I19" s="315">
        <f>G19+H19</f>
        <v>323000</v>
      </c>
      <c r="J19" s="296">
        <v>110000</v>
      </c>
      <c r="K19" s="113"/>
      <c r="L19" s="297">
        <f>J19+K19</f>
        <v>110000</v>
      </c>
      <c r="M19" s="303"/>
      <c r="N19" s="296"/>
      <c r="O19" s="113"/>
      <c r="P19" s="297"/>
      <c r="Q19" s="303"/>
      <c r="R19" s="308"/>
      <c r="S19" s="291"/>
      <c r="T19" s="113"/>
      <c r="U19" s="113"/>
      <c r="V19" s="113"/>
      <c r="W19" s="113"/>
      <c r="X19" s="113"/>
      <c r="Y19" s="113"/>
      <c r="Z19" s="386"/>
      <c r="AA19" s="248"/>
      <c r="AB19" s="248"/>
      <c r="AC19" s="283">
        <v>3368000</v>
      </c>
      <c r="AD19" s="433">
        <f>E19+H19+K19</f>
        <v>0</v>
      </c>
      <c r="AE19" s="428">
        <f>AC19+AD19</f>
        <v>3368000</v>
      </c>
    </row>
    <row r="20" spans="1:31" ht="24" customHeight="1" hidden="1">
      <c r="A20" s="259"/>
      <c r="B20" s="264"/>
      <c r="C20" s="287"/>
      <c r="D20" s="296"/>
      <c r="E20" s="113"/>
      <c r="F20" s="588">
        <f>F10+F15</f>
        <v>100721000</v>
      </c>
      <c r="G20" s="291"/>
      <c r="H20" s="113"/>
      <c r="I20" s="588">
        <f>I10+I15</f>
        <v>22009000</v>
      </c>
      <c r="J20" s="296"/>
      <c r="K20" s="113"/>
      <c r="L20" s="297"/>
      <c r="M20" s="303"/>
      <c r="N20" s="296"/>
      <c r="O20" s="113"/>
      <c r="P20" s="297"/>
      <c r="Q20" s="303"/>
      <c r="R20" s="308"/>
      <c r="S20" s="291"/>
      <c r="T20" s="113"/>
      <c r="U20" s="113"/>
      <c r="V20" s="113"/>
      <c r="W20" s="113"/>
      <c r="X20" s="113"/>
      <c r="Y20" s="113"/>
      <c r="Z20" s="386"/>
      <c r="AA20" s="248"/>
      <c r="AB20" s="248"/>
      <c r="AC20" s="283"/>
      <c r="AD20" s="437"/>
      <c r="AE20" s="428"/>
    </row>
    <row r="21" spans="1:31" ht="19.5" customHeight="1" thickBot="1">
      <c r="A21" s="260"/>
      <c r="B21" s="266" t="s">
        <v>67</v>
      </c>
      <c r="C21" s="288" t="s">
        <v>246</v>
      </c>
      <c r="D21" s="298">
        <f>D10+D15</f>
        <v>89161000</v>
      </c>
      <c r="E21" s="115">
        <f>E10+E15</f>
        <v>11560000</v>
      </c>
      <c r="F21" s="590"/>
      <c r="G21" s="292">
        <f>G10+G15</f>
        <v>19469000</v>
      </c>
      <c r="H21" s="115">
        <f>H10+H15</f>
        <v>2540000</v>
      </c>
      <c r="I21" s="590"/>
      <c r="J21" s="298">
        <f>J10+J15</f>
        <v>41282000</v>
      </c>
      <c r="K21" s="115">
        <f>K10+K15</f>
        <v>-346000</v>
      </c>
      <c r="L21" s="116">
        <f>L10+L15</f>
        <v>40936000</v>
      </c>
      <c r="M21" s="304"/>
      <c r="N21" s="298">
        <f>N10+N15</f>
        <v>7175000</v>
      </c>
      <c r="O21" s="115"/>
      <c r="P21" s="116">
        <f>P10+P15</f>
        <v>7175000</v>
      </c>
      <c r="Q21" s="304"/>
      <c r="R21" s="280"/>
      <c r="S21" s="292"/>
      <c r="T21" s="115"/>
      <c r="U21" s="115"/>
      <c r="V21" s="115"/>
      <c r="W21" s="115"/>
      <c r="X21" s="115"/>
      <c r="Y21" s="115"/>
      <c r="Z21" s="387"/>
      <c r="AA21" s="249">
        <f>AA10+AA15</f>
        <v>8119000</v>
      </c>
      <c r="AB21" s="249">
        <f>Z21+AA21</f>
        <v>8119000</v>
      </c>
      <c r="AC21" s="284">
        <f>AC10+AC15</f>
        <v>157087000</v>
      </c>
      <c r="AD21" s="440">
        <f>AD10+AD15</f>
        <v>21873000</v>
      </c>
      <c r="AE21" s="429">
        <f>AE10+AE15</f>
        <v>178960000</v>
      </c>
    </row>
    <row r="22" spans="4:29" ht="14.25">
      <c r="D22" s="221"/>
      <c r="E22" s="221"/>
      <c r="F22" s="221"/>
      <c r="G22" s="221"/>
      <c r="H22" s="221"/>
      <c r="I22" s="221"/>
      <c r="J22" s="316"/>
      <c r="K22" s="316"/>
      <c r="L22" s="316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</row>
    <row r="23" spans="4:29" ht="14.25"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</row>
    <row r="24" spans="4:29" ht="14.25"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</row>
    <row r="25" spans="4:29" ht="14.25"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</row>
    <row r="26" spans="4:29" ht="14.25"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</row>
  </sheetData>
  <sheetProtection/>
  <mergeCells count="37">
    <mergeCell ref="F20:F21"/>
    <mergeCell ref="I20:I21"/>
    <mergeCell ref="O10:O11"/>
    <mergeCell ref="P10:P11"/>
    <mergeCell ref="N6:P6"/>
    <mergeCell ref="AC10:AC11"/>
    <mergeCell ref="AC6:AE6"/>
    <mergeCell ref="AD10:AD11"/>
    <mergeCell ref="Z6:AB6"/>
    <mergeCell ref="Z10:Z11"/>
    <mergeCell ref="AA10:AA11"/>
    <mergeCell ref="E10:E11"/>
    <mergeCell ref="F10:F11"/>
    <mergeCell ref="H10:H11"/>
    <mergeCell ref="I10:I11"/>
    <mergeCell ref="K10:K11"/>
    <mergeCell ref="L10:L11"/>
    <mergeCell ref="W1:AE1"/>
    <mergeCell ref="A4:AE4"/>
    <mergeCell ref="A10:A11"/>
    <mergeCell ref="B10:B11"/>
    <mergeCell ref="C10:C11"/>
    <mergeCell ref="D10:D11"/>
    <mergeCell ref="G10:G11"/>
    <mergeCell ref="J10:J11"/>
    <mergeCell ref="M10:M11"/>
    <mergeCell ref="N10:N11"/>
    <mergeCell ref="A3:AE3"/>
    <mergeCell ref="R10:R11"/>
    <mergeCell ref="AE10:AE11"/>
    <mergeCell ref="X6:X9"/>
    <mergeCell ref="Y6:Y9"/>
    <mergeCell ref="Q10:Q11"/>
    <mergeCell ref="AB10:AB11"/>
    <mergeCell ref="D6:F6"/>
    <mergeCell ref="G6:I6"/>
    <mergeCell ref="J6:L6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48"/>
  <sheetViews>
    <sheetView tabSelected="1" zoomScalePageLayoutView="0" workbookViewId="0" topLeftCell="B1">
      <selection activeCell="J25" sqref="J25"/>
    </sheetView>
  </sheetViews>
  <sheetFormatPr defaultColWidth="9.140625" defaultRowHeight="15"/>
  <cols>
    <col min="1" max="1" width="0" style="0" hidden="1" customWidth="1"/>
    <col min="2" max="2" width="11.28125" style="0" customWidth="1"/>
    <col min="3" max="3" width="8.421875" style="0" customWidth="1"/>
    <col min="4" max="4" width="43.140625" style="0" customWidth="1"/>
    <col min="5" max="5" width="11.7109375" style="0" hidden="1" customWidth="1"/>
    <col min="6" max="6" width="9.8515625" style="0" hidden="1" customWidth="1"/>
    <col min="7" max="7" width="10.7109375" style="0" hidden="1" customWidth="1"/>
    <col min="8" max="8" width="12.421875" style="0" customWidth="1"/>
    <col min="9" max="9" width="13.140625" style="0" customWidth="1"/>
    <col min="10" max="10" width="15.7109375" style="0" customWidth="1"/>
    <col min="11" max="11" width="11.7109375" style="0" hidden="1" customWidth="1"/>
    <col min="12" max="13" width="9.140625" style="0" hidden="1" customWidth="1"/>
    <col min="14" max="15" width="12.140625" style="0" hidden="1" customWidth="1"/>
  </cols>
  <sheetData>
    <row r="1" ht="14.25">
      <c r="J1" s="46" t="s">
        <v>102</v>
      </c>
    </row>
    <row r="3" spans="2:15" ht="14.25"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</row>
    <row r="4" spans="2:15" ht="14.25">
      <c r="B4" s="553" t="s">
        <v>199</v>
      </c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</row>
    <row r="5" spans="2:15" ht="14.25">
      <c r="B5" s="553" t="s">
        <v>200</v>
      </c>
      <c r="C5" s="553"/>
      <c r="D5" s="553"/>
      <c r="E5" s="553"/>
      <c r="F5" s="553"/>
      <c r="G5" s="553"/>
      <c r="H5" s="553"/>
      <c r="I5" s="553"/>
      <c r="J5" s="553"/>
      <c r="K5" s="52"/>
      <c r="L5" s="52"/>
      <c r="M5" s="52"/>
      <c r="N5" s="52"/>
      <c r="O5" s="52"/>
    </row>
    <row r="6" spans="2:15" ht="14.25">
      <c r="B6" s="553" t="s">
        <v>249</v>
      </c>
      <c r="C6" s="553"/>
      <c r="D6" s="553"/>
      <c r="E6" s="553"/>
      <c r="F6" s="553"/>
      <c r="G6" s="553"/>
      <c r="H6" s="553"/>
      <c r="I6" s="553"/>
      <c r="J6" s="553"/>
      <c r="K6" s="553"/>
      <c r="L6" s="553"/>
      <c r="M6" s="553"/>
      <c r="N6" s="553"/>
      <c r="O6" s="553"/>
    </row>
    <row r="7" spans="2:15" ht="15" thickBot="1">
      <c r="B7" s="2"/>
      <c r="C7" s="2"/>
      <c r="D7" s="2"/>
      <c r="E7" s="2"/>
      <c r="F7" s="2"/>
      <c r="G7" s="2"/>
      <c r="H7" s="2"/>
      <c r="I7" s="2"/>
      <c r="J7" s="1" t="s">
        <v>270</v>
      </c>
      <c r="K7" s="2"/>
      <c r="L7" s="2"/>
      <c r="M7" s="2"/>
      <c r="O7" s="65" t="s">
        <v>85</v>
      </c>
    </row>
    <row r="8" spans="2:15" ht="15" customHeight="1">
      <c r="B8" s="611" t="s">
        <v>129</v>
      </c>
      <c r="C8" s="613" t="s">
        <v>201</v>
      </c>
      <c r="D8" s="614"/>
      <c r="E8" s="617"/>
      <c r="F8" s="619"/>
      <c r="G8" s="619"/>
      <c r="H8" s="337" t="s">
        <v>291</v>
      </c>
      <c r="I8" s="337" t="s">
        <v>285</v>
      </c>
      <c r="J8" s="339" t="s">
        <v>292</v>
      </c>
      <c r="K8" s="627"/>
      <c r="L8" s="2"/>
      <c r="M8" s="2"/>
      <c r="N8" s="625" t="s">
        <v>71</v>
      </c>
      <c r="O8" s="625" t="s">
        <v>70</v>
      </c>
    </row>
    <row r="9" spans="2:15" ht="14.25">
      <c r="B9" s="612"/>
      <c r="C9" s="615"/>
      <c r="D9" s="616"/>
      <c r="E9" s="618"/>
      <c r="F9" s="620"/>
      <c r="G9" s="620"/>
      <c r="H9" s="338" t="s">
        <v>0</v>
      </c>
      <c r="I9" s="338"/>
      <c r="J9" s="340" t="s">
        <v>315</v>
      </c>
      <c r="K9" s="627"/>
      <c r="L9" s="2"/>
      <c r="M9" s="2"/>
      <c r="N9" s="626"/>
      <c r="O9" s="626"/>
    </row>
    <row r="10" spans="2:15" ht="14.25">
      <c r="B10" s="138" t="s">
        <v>58</v>
      </c>
      <c r="C10" s="628" t="s">
        <v>35</v>
      </c>
      <c r="D10" s="629"/>
      <c r="E10" s="77"/>
      <c r="F10" s="75"/>
      <c r="G10" s="75"/>
      <c r="H10" s="344">
        <f>H11+H12</f>
        <v>16614000</v>
      </c>
      <c r="I10" s="451">
        <f>I11+I12+I13</f>
        <v>-4213000</v>
      </c>
      <c r="J10" s="109">
        <f>H10+I10</f>
        <v>12401000</v>
      </c>
      <c r="K10" s="102"/>
      <c r="L10" s="2"/>
      <c r="M10" s="2"/>
      <c r="N10" s="76"/>
      <c r="O10" s="76"/>
    </row>
    <row r="11" spans="2:15" ht="15" customHeight="1">
      <c r="B11" s="138" t="s">
        <v>88</v>
      </c>
      <c r="C11" s="607" t="s">
        <v>92</v>
      </c>
      <c r="D11" s="608"/>
      <c r="E11" s="77"/>
      <c r="F11" s="75"/>
      <c r="G11" s="75"/>
      <c r="H11" s="343">
        <v>16605000</v>
      </c>
      <c r="I11" s="414">
        <v>-4289000</v>
      </c>
      <c r="J11" s="109">
        <f aca="true" t="shared" si="0" ref="J11:J23">H11+I11</f>
        <v>12316000</v>
      </c>
      <c r="K11" s="102"/>
      <c r="L11" s="2"/>
      <c r="M11" s="2"/>
      <c r="N11" s="76"/>
      <c r="O11" s="76"/>
    </row>
    <row r="12" spans="2:13" ht="14.25">
      <c r="B12" s="139" t="s">
        <v>89</v>
      </c>
      <c r="C12" s="623" t="s">
        <v>93</v>
      </c>
      <c r="D12" s="624"/>
      <c r="E12" s="103"/>
      <c r="F12" s="103"/>
      <c r="G12" s="103"/>
      <c r="H12" s="446">
        <v>9000</v>
      </c>
      <c r="I12" s="414"/>
      <c r="J12" s="109">
        <f t="shared" si="0"/>
        <v>9000</v>
      </c>
      <c r="K12" s="2"/>
      <c r="L12" s="2"/>
      <c r="M12" s="2"/>
    </row>
    <row r="13" spans="2:10" ht="14.25">
      <c r="B13" s="140" t="s">
        <v>251</v>
      </c>
      <c r="C13" s="603" t="s">
        <v>284</v>
      </c>
      <c r="D13" s="624"/>
      <c r="E13" s="104"/>
      <c r="F13" s="104"/>
      <c r="G13" s="104"/>
      <c r="H13" s="447"/>
      <c r="I13" s="413">
        <v>76000</v>
      </c>
      <c r="J13" s="109">
        <f t="shared" si="0"/>
        <v>76000</v>
      </c>
    </row>
    <row r="14" spans="2:10" ht="14.25">
      <c r="B14" s="140"/>
      <c r="C14" s="630"/>
      <c r="D14" s="631"/>
      <c r="E14" s="104"/>
      <c r="F14" s="104"/>
      <c r="G14" s="104"/>
      <c r="H14" s="447"/>
      <c r="I14" s="414"/>
      <c r="J14" s="109"/>
    </row>
    <row r="15" spans="2:10" ht="14.25">
      <c r="B15" s="141" t="s">
        <v>47</v>
      </c>
      <c r="C15" s="621" t="s">
        <v>94</v>
      </c>
      <c r="D15" s="622"/>
      <c r="E15" s="107"/>
      <c r="F15" s="107"/>
      <c r="G15" s="107"/>
      <c r="H15" s="448">
        <f>H16+H17</f>
        <v>40037000</v>
      </c>
      <c r="I15" s="414"/>
      <c r="J15" s="109">
        <f>J16+J17</f>
        <v>40037000</v>
      </c>
    </row>
    <row r="16" spans="2:10" ht="14.25">
      <c r="B16" s="140" t="s">
        <v>96</v>
      </c>
      <c r="C16" s="623" t="s">
        <v>98</v>
      </c>
      <c r="D16" s="624"/>
      <c r="E16" s="104"/>
      <c r="F16" s="104"/>
      <c r="G16" s="104"/>
      <c r="H16" s="449">
        <v>37208000</v>
      </c>
      <c r="I16" s="414"/>
      <c r="J16" s="109">
        <f t="shared" si="0"/>
        <v>37208000</v>
      </c>
    </row>
    <row r="17" spans="2:10" ht="14.25">
      <c r="B17" s="140" t="s">
        <v>113</v>
      </c>
      <c r="C17" s="623" t="s">
        <v>106</v>
      </c>
      <c r="D17" s="624"/>
      <c r="E17" s="104"/>
      <c r="F17" s="104"/>
      <c r="G17" s="104"/>
      <c r="H17" s="449">
        <v>2829000</v>
      </c>
      <c r="I17" s="414"/>
      <c r="J17" s="109">
        <f>H17+I17</f>
        <v>2829000</v>
      </c>
    </row>
    <row r="18" spans="2:10" ht="14.25">
      <c r="B18" s="140"/>
      <c r="C18" s="632"/>
      <c r="D18" s="633"/>
      <c r="E18" s="104"/>
      <c r="F18" s="104"/>
      <c r="G18" s="104"/>
      <c r="H18" s="449"/>
      <c r="I18" s="414"/>
      <c r="J18" s="109"/>
    </row>
    <row r="19" spans="2:10" ht="14.25">
      <c r="B19" s="141" t="s">
        <v>48</v>
      </c>
      <c r="C19" s="105" t="s">
        <v>202</v>
      </c>
      <c r="D19" s="106"/>
      <c r="E19" s="107"/>
      <c r="F19" s="107"/>
      <c r="G19" s="107"/>
      <c r="H19" s="448">
        <v>83539000</v>
      </c>
      <c r="I19" s="414">
        <v>17967000</v>
      </c>
      <c r="J19" s="109">
        <f t="shared" si="0"/>
        <v>101506000</v>
      </c>
    </row>
    <row r="20" spans="2:10" ht="14.25">
      <c r="B20" s="141"/>
      <c r="C20" s="634"/>
      <c r="D20" s="635"/>
      <c r="E20" s="107"/>
      <c r="F20" s="107"/>
      <c r="G20" s="107"/>
      <c r="H20" s="448"/>
      <c r="I20" s="414"/>
      <c r="J20" s="109"/>
    </row>
    <row r="21" spans="2:10" ht="14.25">
      <c r="B21" s="141" t="s">
        <v>50</v>
      </c>
      <c r="C21" s="628" t="s">
        <v>250</v>
      </c>
      <c r="D21" s="622"/>
      <c r="E21" s="107"/>
      <c r="F21" s="107"/>
      <c r="G21" s="107"/>
      <c r="H21" s="448">
        <v>1971000</v>
      </c>
      <c r="I21" s="414"/>
      <c r="J21" s="109">
        <f t="shared" si="0"/>
        <v>1971000</v>
      </c>
    </row>
    <row r="22" spans="2:10" ht="14.25">
      <c r="B22" s="341"/>
      <c r="C22" s="636"/>
      <c r="D22" s="637"/>
      <c r="E22" s="342"/>
      <c r="F22" s="342"/>
      <c r="G22" s="342"/>
      <c r="H22" s="450"/>
      <c r="I22" s="414"/>
      <c r="J22" s="109"/>
    </row>
    <row r="23" spans="2:10" ht="15" thickBot="1">
      <c r="B23" s="110"/>
      <c r="C23" s="605" t="s">
        <v>203</v>
      </c>
      <c r="D23" s="606"/>
      <c r="E23" s="111"/>
      <c r="F23" s="111"/>
      <c r="G23" s="111"/>
      <c r="H23" s="345">
        <f>H10+H15+H19+H21</f>
        <v>142161000</v>
      </c>
      <c r="I23" s="452">
        <f>I15+I19+I21+I10</f>
        <v>13754000</v>
      </c>
      <c r="J23" s="71">
        <f t="shared" si="0"/>
        <v>155915000</v>
      </c>
    </row>
    <row r="25" spans="2:10" ht="15" thickBot="1">
      <c r="B25" s="2"/>
      <c r="C25" s="2"/>
      <c r="D25" s="2"/>
      <c r="E25" s="2"/>
      <c r="F25" s="2"/>
      <c r="G25" s="2"/>
      <c r="H25" s="2"/>
      <c r="I25" s="2"/>
      <c r="J25" s="1" t="s">
        <v>270</v>
      </c>
    </row>
    <row r="26" spans="2:10" ht="14.25">
      <c r="B26" s="611" t="s">
        <v>129</v>
      </c>
      <c r="C26" s="613" t="s">
        <v>64</v>
      </c>
      <c r="D26" s="614"/>
      <c r="E26" s="617"/>
      <c r="F26" s="619"/>
      <c r="G26" s="619"/>
      <c r="H26" s="337" t="s">
        <v>286</v>
      </c>
      <c r="I26" s="337" t="s">
        <v>285</v>
      </c>
      <c r="J26" s="339" t="s">
        <v>292</v>
      </c>
    </row>
    <row r="27" spans="2:10" ht="14.25">
      <c r="B27" s="612"/>
      <c r="C27" s="615"/>
      <c r="D27" s="616"/>
      <c r="E27" s="618"/>
      <c r="F27" s="620"/>
      <c r="G27" s="620"/>
      <c r="H27" s="338" t="s">
        <v>0</v>
      </c>
      <c r="I27" s="338"/>
      <c r="J27" s="340" t="s">
        <v>315</v>
      </c>
    </row>
    <row r="28" spans="2:10" ht="14.25">
      <c r="B28" s="142" t="s">
        <v>58</v>
      </c>
      <c r="C28" s="628" t="s">
        <v>41</v>
      </c>
      <c r="D28" s="629"/>
      <c r="E28" s="77"/>
      <c r="F28" s="75"/>
      <c r="G28" s="75"/>
      <c r="H28" s="344">
        <f>H29+H30+H31+H32+H34</f>
        <v>89011000</v>
      </c>
      <c r="I28" s="453">
        <f>I29+I30+I31+I32+I33+I34</f>
        <v>11560000</v>
      </c>
      <c r="J28" s="109">
        <f>H28+I28</f>
        <v>100571000</v>
      </c>
    </row>
    <row r="29" spans="2:10" ht="14.25">
      <c r="B29" s="138" t="s">
        <v>88</v>
      </c>
      <c r="C29" s="607" t="s">
        <v>204</v>
      </c>
      <c r="D29" s="608"/>
      <c r="E29" s="77"/>
      <c r="F29" s="75"/>
      <c r="G29" s="75"/>
      <c r="H29" s="343">
        <v>83684000</v>
      </c>
      <c r="I29" s="454">
        <v>9600000</v>
      </c>
      <c r="J29" s="109">
        <f aca="true" t="shared" si="1" ref="J29:J48">H29+I29</f>
        <v>93284000</v>
      </c>
    </row>
    <row r="30" spans="2:10" ht="14.25">
      <c r="B30" s="138" t="s">
        <v>89</v>
      </c>
      <c r="C30" s="607" t="s">
        <v>230</v>
      </c>
      <c r="D30" s="608"/>
      <c r="E30" s="77"/>
      <c r="F30" s="75"/>
      <c r="G30" s="75"/>
      <c r="H30" s="343">
        <v>2935000</v>
      </c>
      <c r="I30" s="454"/>
      <c r="J30" s="109">
        <f t="shared" si="1"/>
        <v>2935000</v>
      </c>
    </row>
    <row r="31" spans="2:10" ht="14.25">
      <c r="B31" s="138" t="s">
        <v>251</v>
      </c>
      <c r="C31" s="607" t="s">
        <v>209</v>
      </c>
      <c r="D31" s="608"/>
      <c r="E31" s="77"/>
      <c r="F31" s="75"/>
      <c r="G31" s="75"/>
      <c r="H31" s="343">
        <v>1160000</v>
      </c>
      <c r="I31" s="454">
        <v>-100000</v>
      </c>
      <c r="J31" s="109">
        <f t="shared" si="1"/>
        <v>1060000</v>
      </c>
    </row>
    <row r="32" spans="2:10" ht="14.25">
      <c r="B32" s="139" t="s">
        <v>252</v>
      </c>
      <c r="C32" s="609" t="s">
        <v>205</v>
      </c>
      <c r="D32" s="610"/>
      <c r="E32" s="103"/>
      <c r="F32" s="103"/>
      <c r="G32" s="103"/>
      <c r="H32" s="343">
        <v>813000</v>
      </c>
      <c r="I32" s="368"/>
      <c r="J32" s="109">
        <f t="shared" si="1"/>
        <v>813000</v>
      </c>
    </row>
    <row r="33" spans="2:10" ht="14.25">
      <c r="B33" s="139" t="s">
        <v>253</v>
      </c>
      <c r="C33" s="609" t="s">
        <v>300</v>
      </c>
      <c r="D33" s="610"/>
      <c r="E33" s="103"/>
      <c r="F33" s="103"/>
      <c r="G33" s="103"/>
      <c r="H33" s="343"/>
      <c r="I33" s="368">
        <v>1940000</v>
      </c>
      <c r="J33" s="109">
        <f t="shared" si="1"/>
        <v>1940000</v>
      </c>
    </row>
    <row r="34" spans="2:10" ht="14.25">
      <c r="B34" s="139" t="s">
        <v>299</v>
      </c>
      <c r="C34" s="609" t="s">
        <v>231</v>
      </c>
      <c r="D34" s="610"/>
      <c r="E34" s="103"/>
      <c r="F34" s="103"/>
      <c r="G34" s="103"/>
      <c r="H34" s="343">
        <v>419000</v>
      </c>
      <c r="I34" s="368">
        <v>120000</v>
      </c>
      <c r="J34" s="109">
        <f t="shared" si="1"/>
        <v>539000</v>
      </c>
    </row>
    <row r="35" spans="2:10" ht="14.25">
      <c r="B35" s="139"/>
      <c r="C35" s="638"/>
      <c r="D35" s="639"/>
      <c r="E35" s="103"/>
      <c r="F35" s="103"/>
      <c r="G35" s="103"/>
      <c r="H35" s="446"/>
      <c r="I35" s="368"/>
      <c r="J35" s="109">
        <f t="shared" si="1"/>
        <v>0</v>
      </c>
    </row>
    <row r="36" spans="2:10" ht="14.25">
      <c r="B36" s="141" t="s">
        <v>47</v>
      </c>
      <c r="C36" s="621" t="s">
        <v>206</v>
      </c>
      <c r="D36" s="622"/>
      <c r="E36" s="107"/>
      <c r="F36" s="107"/>
      <c r="G36" s="107"/>
      <c r="H36" s="448">
        <f>H37</f>
        <v>19436000</v>
      </c>
      <c r="I36" s="25">
        <f>I37+I38</f>
        <v>2540000</v>
      </c>
      <c r="J36" s="109">
        <f t="shared" si="1"/>
        <v>21976000</v>
      </c>
    </row>
    <row r="37" spans="2:10" ht="14.25">
      <c r="B37" s="140" t="s">
        <v>96</v>
      </c>
      <c r="C37" s="623" t="s">
        <v>207</v>
      </c>
      <c r="D37" s="624"/>
      <c r="E37" s="104"/>
      <c r="F37" s="104"/>
      <c r="G37" s="104"/>
      <c r="H37" s="449">
        <v>19436000</v>
      </c>
      <c r="I37" s="368">
        <v>2530000</v>
      </c>
      <c r="J37" s="109">
        <f t="shared" si="1"/>
        <v>21966000</v>
      </c>
    </row>
    <row r="38" spans="2:10" ht="14.25">
      <c r="B38" s="140" t="s">
        <v>113</v>
      </c>
      <c r="C38" s="603" t="s">
        <v>301</v>
      </c>
      <c r="D38" s="624"/>
      <c r="E38" s="104"/>
      <c r="F38" s="104"/>
      <c r="G38" s="104"/>
      <c r="H38" s="449"/>
      <c r="I38" s="368">
        <v>10000</v>
      </c>
      <c r="J38" s="109">
        <f t="shared" si="1"/>
        <v>10000</v>
      </c>
    </row>
    <row r="39" spans="2:10" ht="14.25">
      <c r="B39" s="140"/>
      <c r="C39" s="603"/>
      <c r="D39" s="624"/>
      <c r="E39" s="104"/>
      <c r="F39" s="104"/>
      <c r="G39" s="104"/>
      <c r="H39" s="449"/>
      <c r="I39" s="368"/>
      <c r="J39" s="109">
        <f t="shared" si="1"/>
        <v>0</v>
      </c>
    </row>
    <row r="40" spans="2:16" ht="14.25">
      <c r="B40" s="141" t="s">
        <v>48</v>
      </c>
      <c r="C40" s="621" t="s">
        <v>15</v>
      </c>
      <c r="D40" s="622"/>
      <c r="E40" s="107"/>
      <c r="F40" s="107"/>
      <c r="G40" s="107"/>
      <c r="H40" s="448">
        <f>H41+H42+H43+H44+H45+H46+H47</f>
        <v>33714000</v>
      </c>
      <c r="I40" s="25">
        <f>I41+I42+I43+I44+I45+I46+I47</f>
        <v>-346000</v>
      </c>
      <c r="J40" s="109">
        <f t="shared" si="1"/>
        <v>33368000</v>
      </c>
      <c r="K40" s="108"/>
      <c r="L40" s="108"/>
      <c r="M40" s="108"/>
      <c r="N40" s="108"/>
      <c r="O40" s="108"/>
      <c r="P40" s="108"/>
    </row>
    <row r="41" spans="2:16" ht="14.25">
      <c r="B41" s="140" t="s">
        <v>254</v>
      </c>
      <c r="C41" s="603" t="s">
        <v>210</v>
      </c>
      <c r="D41" s="604"/>
      <c r="E41" s="107"/>
      <c r="F41" s="107"/>
      <c r="G41" s="107"/>
      <c r="H41" s="343">
        <v>1835000</v>
      </c>
      <c r="I41" s="368">
        <v>56000</v>
      </c>
      <c r="J41" s="109">
        <f t="shared" si="1"/>
        <v>1891000</v>
      </c>
      <c r="K41" s="108"/>
      <c r="L41" s="108"/>
      <c r="M41" s="108"/>
      <c r="N41" s="108"/>
      <c r="O41" s="108"/>
      <c r="P41" s="108"/>
    </row>
    <row r="42" spans="2:16" ht="14.25">
      <c r="B42" s="140" t="s">
        <v>255</v>
      </c>
      <c r="C42" s="603" t="s">
        <v>211</v>
      </c>
      <c r="D42" s="604"/>
      <c r="E42" s="107"/>
      <c r="F42" s="107"/>
      <c r="G42" s="107"/>
      <c r="H42" s="343">
        <v>1218000</v>
      </c>
      <c r="I42" s="25"/>
      <c r="J42" s="109">
        <f t="shared" si="1"/>
        <v>1218000</v>
      </c>
      <c r="K42" s="108"/>
      <c r="L42" s="108"/>
      <c r="M42" s="108"/>
      <c r="N42" s="108"/>
      <c r="O42" s="108"/>
      <c r="P42" s="108"/>
    </row>
    <row r="43" spans="2:16" ht="14.25">
      <c r="B43" s="140" t="s">
        <v>256</v>
      </c>
      <c r="C43" s="603" t="s">
        <v>232</v>
      </c>
      <c r="D43" s="604"/>
      <c r="E43" s="107"/>
      <c r="F43" s="107"/>
      <c r="G43" s="107"/>
      <c r="H43" s="343">
        <v>1020000</v>
      </c>
      <c r="I43" s="25"/>
      <c r="J43" s="109">
        <f t="shared" si="1"/>
        <v>1020000</v>
      </c>
      <c r="K43" s="108"/>
      <c r="L43" s="108"/>
      <c r="M43" s="108"/>
      <c r="N43" s="108"/>
      <c r="O43" s="108"/>
      <c r="P43" s="108"/>
    </row>
    <row r="44" spans="2:16" ht="14.25">
      <c r="B44" s="140" t="s">
        <v>257</v>
      </c>
      <c r="C44" s="603" t="s">
        <v>212</v>
      </c>
      <c r="D44" s="604"/>
      <c r="E44" s="107"/>
      <c r="F44" s="107"/>
      <c r="G44" s="107"/>
      <c r="H44" s="343">
        <v>23614000</v>
      </c>
      <c r="I44" s="25"/>
      <c r="J44" s="109">
        <f t="shared" si="1"/>
        <v>23614000</v>
      </c>
      <c r="K44" s="108"/>
      <c r="L44" s="108"/>
      <c r="M44" s="108"/>
      <c r="N44" s="108"/>
      <c r="O44" s="108"/>
      <c r="P44" s="108"/>
    </row>
    <row r="45" spans="2:16" ht="14.25">
      <c r="B45" s="140" t="s">
        <v>258</v>
      </c>
      <c r="C45" s="603" t="s">
        <v>213</v>
      </c>
      <c r="D45" s="604"/>
      <c r="E45" s="107"/>
      <c r="F45" s="107"/>
      <c r="G45" s="107"/>
      <c r="H45" s="343">
        <v>2595000</v>
      </c>
      <c r="I45" s="25">
        <v>-300000</v>
      </c>
      <c r="J45" s="109">
        <f t="shared" si="1"/>
        <v>2295000</v>
      </c>
      <c r="K45" s="108"/>
      <c r="L45" s="108"/>
      <c r="M45" s="108"/>
      <c r="N45" s="108"/>
      <c r="O45" s="108"/>
      <c r="P45" s="108"/>
    </row>
    <row r="46" spans="2:16" ht="14.25">
      <c r="B46" s="140" t="s">
        <v>259</v>
      </c>
      <c r="C46" s="603" t="s">
        <v>214</v>
      </c>
      <c r="D46" s="604"/>
      <c r="E46" s="107"/>
      <c r="F46" s="107"/>
      <c r="G46" s="107"/>
      <c r="H46" s="343">
        <v>1432000</v>
      </c>
      <c r="I46" s="25"/>
      <c r="J46" s="109">
        <f t="shared" si="1"/>
        <v>1432000</v>
      </c>
      <c r="K46" s="108"/>
      <c r="L46" s="108"/>
      <c r="M46" s="108"/>
      <c r="N46" s="108"/>
      <c r="O46" s="108"/>
      <c r="P46" s="108"/>
    </row>
    <row r="47" spans="2:16" ht="14.25">
      <c r="B47" s="140" t="s">
        <v>260</v>
      </c>
      <c r="C47" s="603" t="s">
        <v>215</v>
      </c>
      <c r="D47" s="604"/>
      <c r="E47" s="107"/>
      <c r="F47" s="107"/>
      <c r="G47" s="107"/>
      <c r="H47" s="343">
        <v>2000000</v>
      </c>
      <c r="I47" s="25">
        <v>-102000</v>
      </c>
      <c r="J47" s="109">
        <f t="shared" si="1"/>
        <v>1898000</v>
      </c>
      <c r="K47" s="108"/>
      <c r="L47" s="108"/>
      <c r="M47" s="108"/>
      <c r="N47" s="108"/>
      <c r="O47" s="108"/>
      <c r="P47" s="108"/>
    </row>
    <row r="48" spans="2:10" ht="15" thickBot="1">
      <c r="B48" s="110"/>
      <c r="C48" s="605" t="s">
        <v>208</v>
      </c>
      <c r="D48" s="606"/>
      <c r="E48" s="111"/>
      <c r="F48" s="111"/>
      <c r="G48" s="111"/>
      <c r="H48" s="345">
        <f>H28+H36+H40</f>
        <v>142161000</v>
      </c>
      <c r="I48" s="421">
        <f>I28+I36+I40</f>
        <v>13754000</v>
      </c>
      <c r="J48" s="71">
        <f t="shared" si="1"/>
        <v>155915000</v>
      </c>
    </row>
  </sheetData>
  <sheetProtection/>
  <mergeCells count="51">
    <mergeCell ref="C33:D33"/>
    <mergeCell ref="C38:D38"/>
    <mergeCell ref="C30:D30"/>
    <mergeCell ref="C28:D28"/>
    <mergeCell ref="C29:D29"/>
    <mergeCell ref="C35:D35"/>
    <mergeCell ref="C17:D17"/>
    <mergeCell ref="C21:D21"/>
    <mergeCell ref="C23:D23"/>
    <mergeCell ref="C11:D11"/>
    <mergeCell ref="C12:D12"/>
    <mergeCell ref="C14:D14"/>
    <mergeCell ref="C18:D18"/>
    <mergeCell ref="C20:D20"/>
    <mergeCell ref="C22:D22"/>
    <mergeCell ref="F8:F9"/>
    <mergeCell ref="G8:G9"/>
    <mergeCell ref="C10:D10"/>
    <mergeCell ref="C13:D13"/>
    <mergeCell ref="C15:D15"/>
    <mergeCell ref="C16:D16"/>
    <mergeCell ref="N8:N9"/>
    <mergeCell ref="O8:O9"/>
    <mergeCell ref="B3:O3"/>
    <mergeCell ref="B4:O4"/>
    <mergeCell ref="B6:O6"/>
    <mergeCell ref="B5:J5"/>
    <mergeCell ref="C8:D9"/>
    <mergeCell ref="B8:B9"/>
    <mergeCell ref="E8:E9"/>
    <mergeCell ref="K8:K9"/>
    <mergeCell ref="B26:B27"/>
    <mergeCell ref="C26:D27"/>
    <mergeCell ref="E26:E27"/>
    <mergeCell ref="F26:F27"/>
    <mergeCell ref="G26:G27"/>
    <mergeCell ref="C45:D45"/>
    <mergeCell ref="C36:D36"/>
    <mergeCell ref="C37:D37"/>
    <mergeCell ref="C39:D39"/>
    <mergeCell ref="C40:D40"/>
    <mergeCell ref="C46:D46"/>
    <mergeCell ref="C48:D48"/>
    <mergeCell ref="C47:D47"/>
    <mergeCell ref="C44:D44"/>
    <mergeCell ref="C31:D31"/>
    <mergeCell ref="C32:D32"/>
    <mergeCell ref="C43:D43"/>
    <mergeCell ref="C34:D34"/>
    <mergeCell ref="C41:D41"/>
    <mergeCell ref="C42:D42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26"/>
  <sheetViews>
    <sheetView zoomScalePageLayoutView="0" workbookViewId="0" topLeftCell="B1">
      <selection activeCell="C13" sqref="C13"/>
    </sheetView>
  </sheetViews>
  <sheetFormatPr defaultColWidth="9.140625" defaultRowHeight="15"/>
  <cols>
    <col min="1" max="1" width="0" style="0" hidden="1" customWidth="1"/>
    <col min="2" max="2" width="8.421875" style="0" customWidth="1"/>
    <col min="3" max="3" width="61.57421875" style="0" customWidth="1"/>
    <col min="4" max="4" width="16.00390625" style="0" customWidth="1"/>
    <col min="5" max="5" width="16.28125" style="0" customWidth="1"/>
    <col min="6" max="6" width="19.28125" style="0" customWidth="1"/>
    <col min="7" max="7" width="11.140625" style="0" customWidth="1"/>
    <col min="8" max="8" width="8.7109375" style="0" customWidth="1"/>
    <col min="9" max="9" width="11.8515625" style="0" customWidth="1"/>
    <col min="10" max="10" width="9.7109375" style="0" customWidth="1"/>
    <col min="11" max="11" width="9.8515625" style="0" customWidth="1"/>
  </cols>
  <sheetData>
    <row r="1" spans="2:11" ht="15">
      <c r="B1" s="406"/>
      <c r="C1" s="406"/>
      <c r="D1" s="406"/>
      <c r="E1" s="406"/>
      <c r="F1" s="149" t="s">
        <v>74</v>
      </c>
      <c r="G1" s="406"/>
      <c r="H1" s="406"/>
      <c r="I1" s="406"/>
      <c r="J1" s="406"/>
      <c r="K1" s="406"/>
    </row>
    <row r="2" spans="2:11" ht="15">
      <c r="B2" s="406"/>
      <c r="C2" s="406"/>
      <c r="D2" s="406"/>
      <c r="E2" s="406"/>
      <c r="F2" s="406"/>
      <c r="G2" s="406"/>
      <c r="H2" s="406"/>
      <c r="I2" s="406"/>
      <c r="J2" s="406"/>
      <c r="K2" s="406"/>
    </row>
    <row r="3" spans="2:11" ht="15">
      <c r="B3" s="543"/>
      <c r="C3" s="543"/>
      <c r="D3" s="543"/>
      <c r="E3" s="543"/>
      <c r="F3" s="543"/>
      <c r="G3" s="543"/>
      <c r="H3" s="543"/>
      <c r="I3" s="543"/>
      <c r="J3" s="543"/>
      <c r="K3" s="543"/>
    </row>
    <row r="4" spans="2:11" ht="14.25">
      <c r="B4" s="553" t="s">
        <v>100</v>
      </c>
      <c r="C4" s="553"/>
      <c r="D4" s="553"/>
      <c r="E4" s="553"/>
      <c r="F4" s="553"/>
      <c r="G4" s="28"/>
      <c r="H4" s="28"/>
      <c r="I4" s="28"/>
      <c r="J4" s="28"/>
      <c r="K4" s="28"/>
    </row>
    <row r="5" spans="2:11" ht="14.25">
      <c r="B5" s="643" t="s">
        <v>322</v>
      </c>
      <c r="C5" s="643"/>
      <c r="D5" s="643"/>
      <c r="E5" s="643"/>
      <c r="F5" s="643"/>
      <c r="G5" s="412"/>
      <c r="H5" s="412"/>
      <c r="I5" s="412"/>
      <c r="J5" s="412"/>
      <c r="K5" s="412"/>
    </row>
    <row r="6" spans="2:9" ht="14.25">
      <c r="B6" s="2"/>
      <c r="C6" s="2"/>
      <c r="D6" s="2"/>
      <c r="E6" s="2"/>
      <c r="F6" s="2"/>
      <c r="G6" s="2"/>
      <c r="H6" s="2"/>
      <c r="I6" s="2"/>
    </row>
    <row r="7" spans="2:11" ht="14.25">
      <c r="B7" s="553"/>
      <c r="C7" s="553"/>
      <c r="D7" s="553"/>
      <c r="E7" s="553"/>
      <c r="F7" s="553"/>
      <c r="G7" s="2"/>
      <c r="H7" s="2"/>
      <c r="I7" s="2"/>
      <c r="J7" s="137"/>
      <c r="K7" s="407"/>
    </row>
    <row r="8" spans="2:11" ht="15" thickBot="1">
      <c r="B8" s="2"/>
      <c r="C8" s="2"/>
      <c r="D8" s="2"/>
      <c r="E8" s="2"/>
      <c r="F8" s="1" t="s">
        <v>271</v>
      </c>
      <c r="G8" s="2"/>
      <c r="H8" s="2"/>
      <c r="I8" s="2"/>
      <c r="J8" s="137"/>
      <c r="K8" s="407"/>
    </row>
    <row r="9" spans="2:11" ht="15" customHeight="1">
      <c r="B9" s="222" t="s">
        <v>129</v>
      </c>
      <c r="C9" s="641" t="s">
        <v>31</v>
      </c>
      <c r="D9" s="349" t="s">
        <v>291</v>
      </c>
      <c r="E9" s="349" t="s">
        <v>285</v>
      </c>
      <c r="F9" s="350" t="s">
        <v>292</v>
      </c>
      <c r="G9" s="640"/>
      <c r="H9" s="2"/>
      <c r="I9" s="2"/>
      <c r="J9" s="645"/>
      <c r="K9" s="645"/>
    </row>
    <row r="10" spans="2:11" ht="14.25">
      <c r="B10" s="223"/>
      <c r="C10" s="642"/>
      <c r="D10" s="346" t="s">
        <v>0</v>
      </c>
      <c r="E10" s="346"/>
      <c r="F10" s="351" t="s">
        <v>315</v>
      </c>
      <c r="G10" s="640"/>
      <c r="H10" s="2"/>
      <c r="I10" s="2"/>
      <c r="J10" s="645"/>
      <c r="K10" s="645"/>
    </row>
    <row r="11" spans="2:11" ht="14.25">
      <c r="B11" s="262" t="s">
        <v>119</v>
      </c>
      <c r="C11" s="89" t="s">
        <v>240</v>
      </c>
      <c r="D11" s="25">
        <v>6778000</v>
      </c>
      <c r="E11" s="75"/>
      <c r="F11" s="109">
        <f>D11+E11</f>
        <v>6778000</v>
      </c>
      <c r="G11" s="410"/>
      <c r="H11" s="2"/>
      <c r="I11" s="2"/>
      <c r="J11" s="408"/>
      <c r="K11" s="408"/>
    </row>
    <row r="12" spans="2:11" ht="14.25">
      <c r="B12" s="264" t="s">
        <v>226</v>
      </c>
      <c r="C12" s="117" t="s">
        <v>320</v>
      </c>
      <c r="D12" s="25">
        <v>397000</v>
      </c>
      <c r="E12" s="75"/>
      <c r="F12" s="109">
        <f>D12+E12</f>
        <v>397000</v>
      </c>
      <c r="G12" s="410"/>
      <c r="H12" s="2"/>
      <c r="I12" s="2"/>
      <c r="J12" s="408"/>
      <c r="K12" s="408"/>
    </row>
    <row r="13" spans="2:11" ht="19.5" customHeight="1" thickBot="1">
      <c r="B13" s="471"/>
      <c r="C13" s="352" t="s">
        <v>327</v>
      </c>
      <c r="D13" s="354">
        <f>D11+D12</f>
        <v>7175000</v>
      </c>
      <c r="E13" s="353"/>
      <c r="F13" s="71">
        <f>D13+E13</f>
        <v>7175000</v>
      </c>
      <c r="G13" s="411"/>
      <c r="H13" s="23"/>
      <c r="I13" s="23"/>
      <c r="J13" s="409"/>
      <c r="K13" s="409"/>
    </row>
    <row r="14" spans="2:9" ht="14.25">
      <c r="B14" s="6"/>
      <c r="C14" s="6"/>
      <c r="D14" s="6"/>
      <c r="E14" s="6"/>
      <c r="F14" s="6"/>
      <c r="G14" s="2"/>
      <c r="H14" s="2"/>
      <c r="I14" s="2"/>
    </row>
    <row r="18" spans="2:6" ht="14.25">
      <c r="B18" s="644"/>
      <c r="C18" s="644"/>
      <c r="D18" s="644"/>
      <c r="E18" s="644"/>
      <c r="F18" s="644"/>
    </row>
    <row r="19" ht="15" thickBot="1">
      <c r="F19" s="149" t="s">
        <v>271</v>
      </c>
    </row>
    <row r="20" spans="2:6" ht="14.25">
      <c r="B20" s="222" t="s">
        <v>129</v>
      </c>
      <c r="C20" s="641" t="s">
        <v>31</v>
      </c>
      <c r="D20" s="349" t="s">
        <v>291</v>
      </c>
      <c r="E20" s="349" t="s">
        <v>285</v>
      </c>
      <c r="F20" s="350" t="s">
        <v>292</v>
      </c>
    </row>
    <row r="21" spans="2:6" ht="14.25">
      <c r="B21" s="223"/>
      <c r="C21" s="642"/>
      <c r="D21" s="346" t="s">
        <v>0</v>
      </c>
      <c r="E21" s="346"/>
      <c r="F21" s="351" t="s">
        <v>315</v>
      </c>
    </row>
    <row r="22" spans="2:6" ht="14.25">
      <c r="B22" s="58" t="s">
        <v>96</v>
      </c>
      <c r="C22" s="4" t="s">
        <v>98</v>
      </c>
      <c r="D22" s="401">
        <v>37208000</v>
      </c>
      <c r="E22" s="402"/>
      <c r="F22" s="403">
        <f>D22+E22</f>
        <v>37208000</v>
      </c>
    </row>
    <row r="23" spans="2:6" ht="14.25">
      <c r="B23" s="58" t="s">
        <v>113</v>
      </c>
      <c r="C23" s="4" t="s">
        <v>106</v>
      </c>
      <c r="D23" s="401">
        <v>2829000</v>
      </c>
      <c r="E23" s="7"/>
      <c r="F23" s="404">
        <f>D23+E23</f>
        <v>2829000</v>
      </c>
    </row>
    <row r="24" spans="2:6" ht="14.25">
      <c r="B24" s="58" t="s">
        <v>196</v>
      </c>
      <c r="C24" s="4" t="s">
        <v>245</v>
      </c>
      <c r="D24" s="401">
        <v>57820000</v>
      </c>
      <c r="E24" s="7">
        <v>26488000</v>
      </c>
      <c r="F24" s="404">
        <f>D24+E24</f>
        <v>84308000</v>
      </c>
    </row>
    <row r="25" spans="2:6" ht="14.25">
      <c r="B25" s="58" t="s">
        <v>197</v>
      </c>
      <c r="C25" s="4" t="s">
        <v>307</v>
      </c>
      <c r="D25" s="401">
        <v>39054000</v>
      </c>
      <c r="E25" s="7">
        <v>-402000</v>
      </c>
      <c r="F25" s="404">
        <f>D25+E25</f>
        <v>38652000</v>
      </c>
    </row>
    <row r="26" spans="2:6" ht="15" thickBot="1">
      <c r="B26" s="405"/>
      <c r="C26" s="352" t="s">
        <v>321</v>
      </c>
      <c r="D26" s="354">
        <f>D22+D23+D24+D25</f>
        <v>136911000</v>
      </c>
      <c r="E26" s="400">
        <f>E22+E23+E24+E25</f>
        <v>26086000</v>
      </c>
      <c r="F26" s="71">
        <f>D26+E26</f>
        <v>162997000</v>
      </c>
    </row>
  </sheetData>
  <sheetProtection/>
  <mergeCells count="10">
    <mergeCell ref="B3:K3"/>
    <mergeCell ref="G9:G10"/>
    <mergeCell ref="C9:C10"/>
    <mergeCell ref="B5:F5"/>
    <mergeCell ref="B4:F4"/>
    <mergeCell ref="C20:C21"/>
    <mergeCell ref="B7:F7"/>
    <mergeCell ref="B18:F18"/>
    <mergeCell ref="J9:J10"/>
    <mergeCell ref="K9:K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4">
      <selection activeCell="A13" sqref="A13:B13"/>
    </sheetView>
  </sheetViews>
  <sheetFormatPr defaultColWidth="9.140625" defaultRowHeight="15"/>
  <cols>
    <col min="1" max="1" width="5.8515625" style="0" customWidth="1"/>
    <col min="2" max="2" width="53.421875" style="0" customWidth="1"/>
    <col min="3" max="3" width="16.7109375" style="0" customWidth="1"/>
    <col min="4" max="4" width="16.28125" style="0" customWidth="1"/>
    <col min="5" max="5" width="20.7109375" style="0" customWidth="1"/>
    <col min="6" max="6" width="13.00390625" style="0" customWidth="1"/>
    <col min="7" max="7" width="12.7109375" style="0" customWidth="1"/>
    <col min="8" max="8" width="11.28125" style="0" customWidth="1"/>
    <col min="9" max="9" width="11.140625" style="0" customWidth="1"/>
  </cols>
  <sheetData>
    <row r="1" spans="2:6" ht="14.25">
      <c r="B1" s="526" t="s">
        <v>127</v>
      </c>
      <c r="C1" s="526"/>
      <c r="D1" s="526"/>
      <c r="E1" s="646"/>
      <c r="F1" s="224"/>
    </row>
    <row r="2" spans="1:9" ht="14.25">
      <c r="A2" s="553" t="s">
        <v>103</v>
      </c>
      <c r="B2" s="554"/>
      <c r="C2" s="554"/>
      <c r="D2" s="554"/>
      <c r="E2" s="554"/>
      <c r="F2" s="554"/>
      <c r="G2" s="16"/>
      <c r="H2" s="16"/>
      <c r="I2" s="16"/>
    </row>
    <row r="3" spans="1:9" ht="14.25">
      <c r="A3" s="553" t="s">
        <v>261</v>
      </c>
      <c r="B3" s="553"/>
      <c r="C3" s="553"/>
      <c r="D3" s="553"/>
      <c r="E3" s="553"/>
      <c r="F3" s="553"/>
      <c r="G3" s="28"/>
      <c r="H3" s="28"/>
      <c r="I3" s="28"/>
    </row>
    <row r="4" spans="1:7" ht="14.25">
      <c r="A4" s="2"/>
      <c r="B4" s="2"/>
      <c r="C4" s="2"/>
      <c r="D4" s="2"/>
      <c r="E4" s="2"/>
      <c r="F4" s="2"/>
      <c r="G4" s="2"/>
    </row>
    <row r="5" spans="1:7" ht="14.25">
      <c r="A5" s="553" t="s">
        <v>33</v>
      </c>
      <c r="B5" s="553"/>
      <c r="C5" s="553"/>
      <c r="D5" s="553"/>
      <c r="E5" s="553"/>
      <c r="F5" s="2"/>
      <c r="G5" s="2"/>
    </row>
    <row r="6" spans="1:5" ht="20.25" customHeight="1" thickBot="1">
      <c r="A6" s="532" t="s">
        <v>270</v>
      </c>
      <c r="B6" s="532"/>
      <c r="C6" s="532"/>
      <c r="D6" s="532"/>
      <c r="E6" s="532"/>
    </row>
    <row r="7" spans="1:5" ht="30.75" customHeight="1">
      <c r="A7" s="87" t="s">
        <v>129</v>
      </c>
      <c r="B7" s="90" t="s">
        <v>31</v>
      </c>
      <c r="C7" s="347" t="s">
        <v>87</v>
      </c>
      <c r="D7" s="347" t="s">
        <v>285</v>
      </c>
      <c r="E7" s="348" t="s">
        <v>316</v>
      </c>
    </row>
    <row r="8" spans="1:5" ht="14.25">
      <c r="A8" s="61" t="s">
        <v>2</v>
      </c>
      <c r="B8" s="4" t="s">
        <v>35</v>
      </c>
      <c r="C8" s="418">
        <f>bevételek!C11</f>
        <v>17311000</v>
      </c>
      <c r="D8" s="7">
        <v>-4213000</v>
      </c>
      <c r="E8" s="150">
        <f>C8+D8</f>
        <v>13098000</v>
      </c>
    </row>
    <row r="9" spans="1:5" ht="14.25">
      <c r="A9" s="61" t="s">
        <v>3</v>
      </c>
      <c r="B9" s="4" t="s">
        <v>37</v>
      </c>
      <c r="C9" s="418">
        <f>bevételek!C19</f>
        <v>136911000</v>
      </c>
      <c r="D9" s="7">
        <v>26086000</v>
      </c>
      <c r="E9" s="150">
        <f aca="true" t="shared" si="0" ref="E9:E17">C9+D9</f>
        <v>162997000</v>
      </c>
    </row>
    <row r="10" spans="1:5" ht="14.25">
      <c r="A10" s="61" t="s">
        <v>5</v>
      </c>
      <c r="B10" s="4" t="s">
        <v>38</v>
      </c>
      <c r="C10" s="418"/>
      <c r="D10" s="7"/>
      <c r="E10" s="150">
        <f t="shared" si="0"/>
        <v>0</v>
      </c>
    </row>
    <row r="11" spans="1:5" ht="14.25">
      <c r="A11" s="61" t="s">
        <v>6</v>
      </c>
      <c r="B11" s="4" t="s">
        <v>107</v>
      </c>
      <c r="C11" s="418"/>
      <c r="D11" s="7"/>
      <c r="E11" s="150">
        <f t="shared" si="0"/>
        <v>0</v>
      </c>
    </row>
    <row r="12" spans="1:5" ht="14.25" hidden="1">
      <c r="A12" s="61" t="s">
        <v>16</v>
      </c>
      <c r="B12" s="4"/>
      <c r="C12" s="418"/>
      <c r="D12" s="7"/>
      <c r="E12" s="150">
        <f t="shared" si="0"/>
        <v>0</v>
      </c>
    </row>
    <row r="13" spans="1:5" ht="14.25">
      <c r="A13" s="648" t="s">
        <v>69</v>
      </c>
      <c r="B13" s="649"/>
      <c r="C13" s="419">
        <f>bevételek!C37</f>
        <v>154222000</v>
      </c>
      <c r="D13" s="8">
        <f>SUM(D8:D12)</f>
        <v>21873000</v>
      </c>
      <c r="E13" s="112">
        <f t="shared" si="0"/>
        <v>176095000</v>
      </c>
    </row>
    <row r="14" spans="1:5" ht="14.25" hidden="1">
      <c r="A14" s="62" t="s">
        <v>19</v>
      </c>
      <c r="B14" s="4"/>
      <c r="C14" s="418"/>
      <c r="D14" s="7"/>
      <c r="E14" s="150">
        <f t="shared" si="0"/>
        <v>0</v>
      </c>
    </row>
    <row r="15" spans="1:5" ht="14.25">
      <c r="A15" s="62" t="s">
        <v>16</v>
      </c>
      <c r="B15" s="5" t="s">
        <v>133</v>
      </c>
      <c r="C15" s="419"/>
      <c r="D15" s="8"/>
      <c r="E15" s="112">
        <f t="shared" si="0"/>
        <v>0</v>
      </c>
    </row>
    <row r="16" spans="1:5" ht="14.25">
      <c r="A16" s="62" t="s">
        <v>9</v>
      </c>
      <c r="B16" s="5" t="s">
        <v>250</v>
      </c>
      <c r="C16" s="419">
        <f>bevételek!C38</f>
        <v>2865000</v>
      </c>
      <c r="D16" s="8"/>
      <c r="E16" s="112">
        <f t="shared" si="0"/>
        <v>2865000</v>
      </c>
    </row>
    <row r="17" spans="1:5" ht="15" thickBot="1">
      <c r="A17" s="539" t="s">
        <v>39</v>
      </c>
      <c r="B17" s="647"/>
      <c r="C17" s="420">
        <f>C13+C16</f>
        <v>157087000</v>
      </c>
      <c r="D17" s="421">
        <f>D13+D15+D16</f>
        <v>21873000</v>
      </c>
      <c r="E17" s="151">
        <f t="shared" si="0"/>
        <v>178960000</v>
      </c>
    </row>
    <row r="18" ht="14.25">
      <c r="A18" s="3"/>
    </row>
    <row r="19" ht="14.25" hidden="1">
      <c r="A19" s="3"/>
    </row>
    <row r="20" ht="14.25" hidden="1">
      <c r="A20" s="3"/>
    </row>
    <row r="21" spans="1:5" ht="16.5" customHeight="1">
      <c r="A21" s="530" t="s">
        <v>34</v>
      </c>
      <c r="B21" s="530"/>
      <c r="C21" s="530"/>
      <c r="D21" s="530"/>
      <c r="E21" s="530"/>
    </row>
    <row r="22" spans="1:5" ht="16.5" customHeight="1" thickBot="1">
      <c r="A22" s="532" t="s">
        <v>270</v>
      </c>
      <c r="B22" s="532"/>
      <c r="C22" s="532"/>
      <c r="D22" s="532"/>
      <c r="E22" s="532"/>
    </row>
    <row r="23" spans="1:5" ht="32.25" customHeight="1">
      <c r="A23" s="88" t="s">
        <v>129</v>
      </c>
      <c r="B23" s="91" t="s">
        <v>31</v>
      </c>
      <c r="C23" s="347" t="s">
        <v>87</v>
      </c>
      <c r="D23" s="347" t="s">
        <v>285</v>
      </c>
      <c r="E23" s="348" t="s">
        <v>316</v>
      </c>
    </row>
    <row r="24" spans="1:5" ht="14.25">
      <c r="A24" s="62" t="s">
        <v>40</v>
      </c>
      <c r="B24" s="17" t="s">
        <v>41</v>
      </c>
      <c r="C24" s="343">
        <f>kiadások!C11</f>
        <v>89161000</v>
      </c>
      <c r="D24" s="368">
        <v>11560000</v>
      </c>
      <c r="E24" s="70">
        <f>C24+D24</f>
        <v>100721000</v>
      </c>
    </row>
    <row r="25" spans="1:5" ht="14.25">
      <c r="A25" s="62" t="s">
        <v>3</v>
      </c>
      <c r="B25" s="17" t="s">
        <v>42</v>
      </c>
      <c r="C25" s="343">
        <f>kiadások!C13</f>
        <v>19469000</v>
      </c>
      <c r="D25" s="368">
        <v>2540000</v>
      </c>
      <c r="E25" s="70">
        <f aca="true" t="shared" si="1" ref="E25:E34">C25+D25</f>
        <v>22009000</v>
      </c>
    </row>
    <row r="26" spans="1:5" ht="14.25">
      <c r="A26" s="62" t="s">
        <v>5</v>
      </c>
      <c r="B26" s="17" t="s">
        <v>15</v>
      </c>
      <c r="C26" s="343">
        <f>kiadások!C15</f>
        <v>41282000</v>
      </c>
      <c r="D26" s="368">
        <v>-346000</v>
      </c>
      <c r="E26" s="70">
        <f t="shared" si="1"/>
        <v>40936000</v>
      </c>
    </row>
    <row r="27" spans="1:5" ht="14.25">
      <c r="A27" s="62" t="s">
        <v>6</v>
      </c>
      <c r="B27" s="17" t="s">
        <v>43</v>
      </c>
      <c r="C27" s="343"/>
      <c r="D27" s="368"/>
      <c r="E27" s="70">
        <f t="shared" si="1"/>
        <v>0</v>
      </c>
    </row>
    <row r="28" spans="1:5" ht="14.25">
      <c r="A28" s="62" t="s">
        <v>16</v>
      </c>
      <c r="B28" s="17" t="s">
        <v>131</v>
      </c>
      <c r="C28" s="343">
        <f>kiadások!C21</f>
        <v>7175000</v>
      </c>
      <c r="D28" s="368"/>
      <c r="E28" s="70">
        <f t="shared" si="1"/>
        <v>7175000</v>
      </c>
    </row>
    <row r="29" spans="1:5" ht="14.25">
      <c r="A29" s="62" t="s">
        <v>9</v>
      </c>
      <c r="B29" s="17" t="s">
        <v>104</v>
      </c>
      <c r="C29" s="343"/>
      <c r="D29" s="368"/>
      <c r="E29" s="70">
        <f t="shared" si="1"/>
        <v>0</v>
      </c>
    </row>
    <row r="30" spans="1:5" ht="14.25">
      <c r="A30" s="62" t="s">
        <v>18</v>
      </c>
      <c r="B30" s="17" t="s">
        <v>28</v>
      </c>
      <c r="C30" s="343"/>
      <c r="D30" s="368">
        <v>8119000</v>
      </c>
      <c r="E30" s="70">
        <f t="shared" si="1"/>
        <v>8119000</v>
      </c>
    </row>
    <row r="31" spans="1:5" ht="14.25">
      <c r="A31" s="63" t="s">
        <v>72</v>
      </c>
      <c r="B31" s="26"/>
      <c r="C31" s="344">
        <f>C24+C25+C26+C27+C28+C29+C30</f>
        <v>157087000</v>
      </c>
      <c r="D31" s="415">
        <f>D24+D25+D26+D27+D28+D29+D30</f>
        <v>21873000</v>
      </c>
      <c r="E31" s="109">
        <f t="shared" si="1"/>
        <v>178960000</v>
      </c>
    </row>
    <row r="32" spans="1:5" s="27" customFormat="1" ht="14.25">
      <c r="A32" s="62" t="s">
        <v>19</v>
      </c>
      <c r="B32" s="18" t="s">
        <v>132</v>
      </c>
      <c r="C32" s="344"/>
      <c r="D32" s="416"/>
      <c r="E32" s="109">
        <f t="shared" si="1"/>
        <v>0</v>
      </c>
    </row>
    <row r="33" spans="1:5" ht="14.25" hidden="1">
      <c r="A33" s="62" t="s">
        <v>20</v>
      </c>
      <c r="B33" s="17" t="s">
        <v>28</v>
      </c>
      <c r="C33" s="343"/>
      <c r="D33" s="417"/>
      <c r="E33" s="109">
        <f t="shared" si="1"/>
        <v>0</v>
      </c>
    </row>
    <row r="34" spans="1:5" ht="15" thickBot="1">
      <c r="A34" s="64" t="s">
        <v>68</v>
      </c>
      <c r="B34" s="355"/>
      <c r="C34" s="345">
        <f>C31+C32</f>
        <v>157087000</v>
      </c>
      <c r="D34" s="39">
        <f>D31+D32</f>
        <v>21873000</v>
      </c>
      <c r="E34" s="71">
        <f t="shared" si="1"/>
        <v>178960000</v>
      </c>
    </row>
    <row r="35" ht="14.25">
      <c r="E35" s="137"/>
    </row>
  </sheetData>
  <sheetProtection/>
  <mergeCells count="9">
    <mergeCell ref="B1:E1"/>
    <mergeCell ref="A5:E5"/>
    <mergeCell ref="A22:E22"/>
    <mergeCell ref="A21:E21"/>
    <mergeCell ref="A6:E6"/>
    <mergeCell ref="A17:B17"/>
    <mergeCell ref="A13:B13"/>
    <mergeCell ref="A2:F2"/>
    <mergeCell ref="A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view="pageLayout" workbookViewId="0" topLeftCell="A2">
      <selection activeCell="H30" sqref="H30"/>
    </sheetView>
  </sheetViews>
  <sheetFormatPr defaultColWidth="9.140625" defaultRowHeight="15"/>
  <cols>
    <col min="1" max="1" width="5.8515625" style="0" customWidth="1"/>
    <col min="2" max="2" width="26.140625" style="0" customWidth="1"/>
    <col min="3" max="13" width="11.7109375" style="0" customWidth="1"/>
    <col min="14" max="14" width="10.7109375" style="0" customWidth="1"/>
    <col min="15" max="15" width="13.28125" style="0" customWidth="1"/>
  </cols>
  <sheetData>
    <row r="1" spans="2:15" ht="14.25">
      <c r="B1" s="526" t="s">
        <v>75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</row>
    <row r="2" spans="1:15" ht="14.25">
      <c r="A2" s="650" t="s">
        <v>100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</row>
    <row r="3" spans="1:15" ht="14.25">
      <c r="A3" s="530" t="s">
        <v>280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</row>
    <row r="4" ht="15" thickBot="1">
      <c r="O4" s="1" t="s">
        <v>270</v>
      </c>
    </row>
    <row r="5" spans="1:15" ht="14.25">
      <c r="A5" s="122" t="s">
        <v>129</v>
      </c>
      <c r="B5" s="69" t="s">
        <v>31</v>
      </c>
      <c r="C5" s="60" t="s">
        <v>58</v>
      </c>
      <c r="D5" s="60" t="s">
        <v>47</v>
      </c>
      <c r="E5" s="60" t="s">
        <v>48</v>
      </c>
      <c r="F5" s="60" t="s">
        <v>50</v>
      </c>
      <c r="G5" s="60" t="s">
        <v>49</v>
      </c>
      <c r="H5" s="60" t="s">
        <v>51</v>
      </c>
      <c r="I5" s="60" t="s">
        <v>52</v>
      </c>
      <c r="J5" s="60" t="s">
        <v>53</v>
      </c>
      <c r="K5" s="60" t="s">
        <v>54</v>
      </c>
      <c r="L5" s="60" t="s">
        <v>55</v>
      </c>
      <c r="M5" s="60" t="s">
        <v>56</v>
      </c>
      <c r="N5" s="60" t="s">
        <v>57</v>
      </c>
      <c r="O5" s="68" t="s">
        <v>29</v>
      </c>
    </row>
    <row r="6" spans="1:15" ht="14.25">
      <c r="A6" s="37"/>
      <c r="B6" s="66" t="s">
        <v>59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48"/>
    </row>
    <row r="7" spans="1:15" ht="14.25">
      <c r="A7" s="37" t="s">
        <v>2</v>
      </c>
      <c r="B7" s="51" t="s">
        <v>35</v>
      </c>
      <c r="C7" s="7">
        <v>1076000</v>
      </c>
      <c r="D7" s="7">
        <v>1076000</v>
      </c>
      <c r="E7" s="7">
        <v>1076000</v>
      </c>
      <c r="F7" s="7">
        <v>1076000</v>
      </c>
      <c r="G7" s="7">
        <v>1076000</v>
      </c>
      <c r="H7" s="7">
        <v>1100000</v>
      </c>
      <c r="I7" s="7">
        <v>1076000</v>
      </c>
      <c r="J7" s="7">
        <v>1076000</v>
      </c>
      <c r="K7" s="7">
        <v>1076000</v>
      </c>
      <c r="L7" s="7">
        <v>1076000</v>
      </c>
      <c r="M7" s="7">
        <v>1076000</v>
      </c>
      <c r="N7" s="7">
        <v>1238000</v>
      </c>
      <c r="O7" s="48">
        <f>SUM(C7:N7)</f>
        <v>13098000</v>
      </c>
    </row>
    <row r="8" spans="1:15" ht="14.25">
      <c r="A8" s="37" t="s">
        <v>3</v>
      </c>
      <c r="B8" s="51" t="s">
        <v>36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48"/>
    </row>
    <row r="9" spans="1:15" ht="14.25">
      <c r="A9" s="37" t="s">
        <v>5</v>
      </c>
      <c r="B9" s="51" t="s">
        <v>60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48"/>
    </row>
    <row r="10" spans="1:15" ht="14.25">
      <c r="A10" s="37" t="s">
        <v>6</v>
      </c>
      <c r="B10" s="51" t="s">
        <v>7</v>
      </c>
      <c r="C10" s="7">
        <v>11409000</v>
      </c>
      <c r="D10" s="7">
        <v>11409000</v>
      </c>
      <c r="E10" s="7">
        <v>11409000</v>
      </c>
      <c r="F10" s="7">
        <v>11409000</v>
      </c>
      <c r="G10" s="7">
        <v>11409000</v>
      </c>
      <c r="H10" s="7">
        <v>25490000</v>
      </c>
      <c r="I10" s="7">
        <v>18452000</v>
      </c>
      <c r="J10" s="7">
        <v>13376000</v>
      </c>
      <c r="K10" s="7">
        <v>11752000</v>
      </c>
      <c r="L10" s="7">
        <v>12177000</v>
      </c>
      <c r="M10" s="7">
        <v>12277000</v>
      </c>
      <c r="N10" s="7">
        <v>12428000</v>
      </c>
      <c r="O10" s="48">
        <f>SUM(C10:N10)</f>
        <v>162997000</v>
      </c>
    </row>
    <row r="11" spans="1:15" ht="14.25">
      <c r="A11" s="37" t="s">
        <v>16</v>
      </c>
      <c r="B11" s="51" t="s">
        <v>61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48"/>
    </row>
    <row r="12" spans="1:15" ht="14.25">
      <c r="A12" s="37" t="s">
        <v>9</v>
      </c>
      <c r="B12" s="51" t="s">
        <v>136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48"/>
    </row>
    <row r="13" spans="1:15" ht="14.25">
      <c r="A13" s="37" t="s">
        <v>18</v>
      </c>
      <c r="B13" s="51" t="s">
        <v>10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48"/>
    </row>
    <row r="14" spans="1:15" ht="14.25">
      <c r="A14" s="37" t="s">
        <v>19</v>
      </c>
      <c r="B14" s="51" t="s">
        <v>262</v>
      </c>
      <c r="C14" s="7">
        <v>2865000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48">
        <f>SUM(C14:N14)</f>
        <v>2865000</v>
      </c>
    </row>
    <row r="15" spans="1:15" ht="14.25">
      <c r="A15" s="37" t="s">
        <v>20</v>
      </c>
      <c r="B15" s="66" t="s">
        <v>203</v>
      </c>
      <c r="C15" s="8">
        <f aca="true" t="shared" si="0" ref="C15:N15">SUM(C7:C14)</f>
        <v>15350000</v>
      </c>
      <c r="D15" s="8">
        <f t="shared" si="0"/>
        <v>12485000</v>
      </c>
      <c r="E15" s="8">
        <f t="shared" si="0"/>
        <v>12485000</v>
      </c>
      <c r="F15" s="8">
        <f t="shared" si="0"/>
        <v>12485000</v>
      </c>
      <c r="G15" s="8">
        <f t="shared" si="0"/>
        <v>12485000</v>
      </c>
      <c r="H15" s="8">
        <f t="shared" si="0"/>
        <v>26590000</v>
      </c>
      <c r="I15" s="8">
        <f t="shared" si="0"/>
        <v>19528000</v>
      </c>
      <c r="J15" s="8">
        <f t="shared" si="0"/>
        <v>14452000</v>
      </c>
      <c r="K15" s="8">
        <f t="shared" si="0"/>
        <v>12828000</v>
      </c>
      <c r="L15" s="8">
        <f t="shared" si="0"/>
        <v>13253000</v>
      </c>
      <c r="M15" s="8">
        <f t="shared" si="0"/>
        <v>13353000</v>
      </c>
      <c r="N15" s="8">
        <f t="shared" si="0"/>
        <v>13666000</v>
      </c>
      <c r="O15" s="48">
        <f>SUM(C15:N15)</f>
        <v>178960000</v>
      </c>
    </row>
    <row r="16" spans="1:15" ht="14.25">
      <c r="A16" s="37"/>
      <c r="B16" s="66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48"/>
    </row>
    <row r="17" spans="1:15" ht="14.25">
      <c r="A17" s="37" t="s">
        <v>45</v>
      </c>
      <c r="B17" s="66" t="s">
        <v>64</v>
      </c>
      <c r="C17" s="7"/>
      <c r="D17" s="7"/>
      <c r="E17" s="7"/>
      <c r="F17" s="7"/>
      <c r="G17" s="7"/>
      <c r="H17" s="7"/>
      <c r="I17" s="24"/>
      <c r="J17" s="7"/>
      <c r="K17" s="7"/>
      <c r="L17" s="7"/>
      <c r="M17" s="7"/>
      <c r="N17" s="7"/>
      <c r="O17" s="56"/>
    </row>
    <row r="18" spans="1:15" ht="14.25">
      <c r="A18" s="37" t="s">
        <v>46</v>
      </c>
      <c r="B18" s="51" t="s">
        <v>41</v>
      </c>
      <c r="C18" s="7">
        <v>8394000</v>
      </c>
      <c r="D18" s="7">
        <v>8393000</v>
      </c>
      <c r="E18" s="7">
        <v>8393000</v>
      </c>
      <c r="F18" s="7">
        <v>8394000</v>
      </c>
      <c r="G18" s="7">
        <v>8393000</v>
      </c>
      <c r="H18" s="7">
        <v>8393000</v>
      </c>
      <c r="I18" s="7">
        <v>8394000</v>
      </c>
      <c r="J18" s="7">
        <v>8393000</v>
      </c>
      <c r="K18" s="7">
        <v>8393000</v>
      </c>
      <c r="L18" s="7">
        <v>8394000</v>
      </c>
      <c r="M18" s="7">
        <v>8393000</v>
      </c>
      <c r="N18" s="7">
        <v>8394000</v>
      </c>
      <c r="O18" s="48">
        <f>SUM(C18:N18)</f>
        <v>100721000</v>
      </c>
    </row>
    <row r="19" spans="1:15" ht="14.25">
      <c r="A19" s="37" t="s">
        <v>77</v>
      </c>
      <c r="B19" s="51" t="s">
        <v>62</v>
      </c>
      <c r="C19" s="7">
        <v>1834000</v>
      </c>
      <c r="D19" s="7">
        <v>1834000</v>
      </c>
      <c r="E19" s="7">
        <v>1834000</v>
      </c>
      <c r="F19" s="7">
        <v>1834000</v>
      </c>
      <c r="G19" s="7">
        <v>1834000</v>
      </c>
      <c r="H19" s="7">
        <v>1834000</v>
      </c>
      <c r="I19" s="7">
        <v>1835000</v>
      </c>
      <c r="J19" s="7">
        <v>1834000</v>
      </c>
      <c r="K19" s="7">
        <v>1834000</v>
      </c>
      <c r="L19" s="7">
        <v>1834000</v>
      </c>
      <c r="M19" s="7">
        <v>1834000</v>
      </c>
      <c r="N19" s="7">
        <v>1834000</v>
      </c>
      <c r="O19" s="48">
        <f>SUM(C19:N19)</f>
        <v>22009000</v>
      </c>
    </row>
    <row r="20" spans="1:15" ht="14.25">
      <c r="A20" s="37" t="s">
        <v>78</v>
      </c>
      <c r="B20" s="51" t="s">
        <v>15</v>
      </c>
      <c r="C20" s="7">
        <v>3440000</v>
      </c>
      <c r="D20" s="7">
        <v>3440000</v>
      </c>
      <c r="E20" s="7">
        <v>3440000</v>
      </c>
      <c r="F20" s="7">
        <v>3440000</v>
      </c>
      <c r="G20" s="7">
        <v>3440000</v>
      </c>
      <c r="H20" s="7">
        <v>3390000</v>
      </c>
      <c r="I20" s="7">
        <v>3440000</v>
      </c>
      <c r="J20" s="7">
        <v>3400000</v>
      </c>
      <c r="K20" s="7">
        <v>3300000</v>
      </c>
      <c r="L20" s="7">
        <v>3400000</v>
      </c>
      <c r="M20" s="7">
        <v>3400000</v>
      </c>
      <c r="N20" s="7">
        <v>3406000</v>
      </c>
      <c r="O20" s="48">
        <f>SUM(C20:N20)</f>
        <v>40936000</v>
      </c>
    </row>
    <row r="21" spans="1:15" ht="14.25">
      <c r="A21" s="37" t="s">
        <v>79</v>
      </c>
      <c r="B21" s="51" t="s">
        <v>43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56"/>
    </row>
    <row r="22" spans="1:15" ht="14.25">
      <c r="A22" s="37" t="s">
        <v>80</v>
      </c>
      <c r="B22" s="51" t="s">
        <v>63</v>
      </c>
      <c r="C22" s="7">
        <v>598000</v>
      </c>
      <c r="D22" s="7">
        <v>598000</v>
      </c>
      <c r="E22" s="7">
        <v>598000</v>
      </c>
      <c r="F22" s="7">
        <v>598000</v>
      </c>
      <c r="G22" s="7">
        <v>598000</v>
      </c>
      <c r="H22" s="7">
        <v>598000</v>
      </c>
      <c r="I22" s="7">
        <v>598000</v>
      </c>
      <c r="J22" s="7">
        <v>598000</v>
      </c>
      <c r="K22" s="7">
        <v>598000</v>
      </c>
      <c r="L22" s="7">
        <v>598000</v>
      </c>
      <c r="M22" s="7">
        <v>598000</v>
      </c>
      <c r="N22" s="7">
        <v>597000</v>
      </c>
      <c r="O22" s="48">
        <f>SUM(C22:N22)</f>
        <v>7175000</v>
      </c>
    </row>
    <row r="23" spans="1:15" ht="14.25">
      <c r="A23" s="37" t="s">
        <v>81</v>
      </c>
      <c r="B23" s="51" t="s">
        <v>21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56"/>
    </row>
    <row r="24" spans="1:15" ht="14.25">
      <c r="A24" s="37" t="s">
        <v>82</v>
      </c>
      <c r="B24" s="51" t="s">
        <v>104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56"/>
    </row>
    <row r="25" spans="1:15" ht="14.25">
      <c r="A25" s="37" t="s">
        <v>83</v>
      </c>
      <c r="B25" s="51" t="s">
        <v>28</v>
      </c>
      <c r="C25" s="7"/>
      <c r="D25" s="7"/>
      <c r="E25" s="7"/>
      <c r="F25" s="7"/>
      <c r="G25" s="7"/>
      <c r="H25" s="7"/>
      <c r="I25" s="7"/>
      <c r="J25" s="7"/>
      <c r="K25" s="7">
        <v>8119000</v>
      </c>
      <c r="L25" s="7"/>
      <c r="M25" s="7"/>
      <c r="N25" s="7"/>
      <c r="O25" s="48">
        <f>SUM(C25:N25)</f>
        <v>8119000</v>
      </c>
    </row>
    <row r="26" spans="1:15" ht="15" thickBot="1">
      <c r="A26" s="67" t="s">
        <v>84</v>
      </c>
      <c r="B26" s="64" t="s">
        <v>208</v>
      </c>
      <c r="C26" s="39">
        <f aca="true" t="shared" si="1" ref="C26:O26">SUM(C18:C25)</f>
        <v>14266000</v>
      </c>
      <c r="D26" s="39">
        <f t="shared" si="1"/>
        <v>14265000</v>
      </c>
      <c r="E26" s="39">
        <f t="shared" si="1"/>
        <v>14265000</v>
      </c>
      <c r="F26" s="39">
        <f t="shared" si="1"/>
        <v>14266000</v>
      </c>
      <c r="G26" s="39">
        <f t="shared" si="1"/>
        <v>14265000</v>
      </c>
      <c r="H26" s="39">
        <f t="shared" si="1"/>
        <v>14215000</v>
      </c>
      <c r="I26" s="39">
        <f t="shared" si="1"/>
        <v>14267000</v>
      </c>
      <c r="J26" s="39">
        <f t="shared" si="1"/>
        <v>14225000</v>
      </c>
      <c r="K26" s="39">
        <f t="shared" si="1"/>
        <v>22244000</v>
      </c>
      <c r="L26" s="39">
        <f t="shared" si="1"/>
        <v>14226000</v>
      </c>
      <c r="M26" s="39">
        <f t="shared" si="1"/>
        <v>14225000</v>
      </c>
      <c r="N26" s="39">
        <f t="shared" si="1"/>
        <v>14231000</v>
      </c>
      <c r="O26" s="49">
        <f t="shared" si="1"/>
        <v>178960000</v>
      </c>
    </row>
  </sheetData>
  <sheetProtection/>
  <mergeCells count="3">
    <mergeCell ref="B1:O1"/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39"/>
  <sheetViews>
    <sheetView view="pageLayout" workbookViewId="0" topLeftCell="A1">
      <selection activeCell="D23" sqref="D23"/>
    </sheetView>
  </sheetViews>
  <sheetFormatPr defaultColWidth="9.140625" defaultRowHeight="15"/>
  <cols>
    <col min="1" max="1" width="8.421875" style="0" customWidth="1"/>
    <col min="2" max="2" width="14.140625" style="0" customWidth="1"/>
    <col min="3" max="3" width="59.57421875" style="0" customWidth="1"/>
    <col min="4" max="4" width="14.421875" style="0" customWidth="1"/>
    <col min="5" max="5" width="10.8515625" style="0" customWidth="1"/>
    <col min="6" max="6" width="10.57421875" style="0" customWidth="1"/>
    <col min="7" max="7" width="13.8515625" style="0" customWidth="1"/>
    <col min="8" max="8" width="11.8515625" style="0" customWidth="1"/>
    <col min="9" max="9" width="10.8515625" style="0" customWidth="1"/>
    <col min="10" max="10" width="13.28125" style="0" customWidth="1"/>
    <col min="11" max="11" width="11.140625" style="0" customWidth="1"/>
    <col min="12" max="12" width="12.7109375" style="0" customWidth="1"/>
    <col min="13" max="13" width="10.7109375" style="0" hidden="1" customWidth="1"/>
    <col min="14" max="14" width="6.00390625" style="0" hidden="1" customWidth="1"/>
    <col min="15" max="19" width="9.140625" style="0" hidden="1" customWidth="1"/>
    <col min="20" max="20" width="8.28125" style="0" customWidth="1"/>
    <col min="21" max="24" width="9.140625" style="0" hidden="1" customWidth="1"/>
    <col min="25" max="25" width="7.00390625" style="0" customWidth="1"/>
    <col min="26" max="30" width="9.140625" style="0" hidden="1" customWidth="1"/>
  </cols>
  <sheetData>
    <row r="2" spans="12:14" ht="14.25">
      <c r="L2" s="82" t="s">
        <v>185</v>
      </c>
      <c r="M2" s="83"/>
      <c r="N2" s="83"/>
    </row>
    <row r="3" spans="13:14" ht="14.25">
      <c r="M3" s="50"/>
      <c r="N3" s="50"/>
    </row>
    <row r="4" spans="13:16" ht="14.25">
      <c r="M4" s="651"/>
      <c r="N4" s="651"/>
      <c r="O4" s="16"/>
      <c r="P4" s="16"/>
    </row>
    <row r="5" spans="1:16" ht="14.25">
      <c r="A5" s="553" t="s">
        <v>100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2"/>
      <c r="P5" s="2"/>
    </row>
    <row r="6" spans="1:16" ht="14.25">
      <c r="A6" s="553" t="s">
        <v>263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2"/>
      <c r="P6" s="2"/>
    </row>
    <row r="7" spans="1:16" ht="14.25">
      <c r="A7" s="553" t="s">
        <v>317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16"/>
      <c r="P7" s="16"/>
    </row>
    <row r="8" spans="1:16" ht="14.25">
      <c r="A8" s="553"/>
      <c r="B8" s="553"/>
      <c r="C8" s="553"/>
      <c r="D8" s="553"/>
      <c r="E8" s="553"/>
      <c r="F8" s="553"/>
      <c r="G8" s="553"/>
      <c r="H8" s="553"/>
      <c r="I8" s="553"/>
      <c r="J8" s="553"/>
      <c r="K8" s="553"/>
      <c r="L8" s="553"/>
      <c r="M8" s="553"/>
      <c r="N8" s="553"/>
      <c r="O8" s="2"/>
      <c r="P8" s="2"/>
    </row>
    <row r="9" spans="1:16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1" t="s">
        <v>271</v>
      </c>
      <c r="M10" s="2"/>
      <c r="N10" s="2"/>
      <c r="O10" s="2"/>
      <c r="P10" s="2"/>
    </row>
    <row r="11" spans="1:16" ht="15" thickBot="1">
      <c r="A11" s="2"/>
      <c r="B11" s="85" t="s">
        <v>129</v>
      </c>
      <c r="C11" s="358" t="s">
        <v>31</v>
      </c>
      <c r="D11" s="655" t="s">
        <v>87</v>
      </c>
      <c r="E11" s="656"/>
      <c r="F11" s="657"/>
      <c r="G11" s="655" t="s">
        <v>285</v>
      </c>
      <c r="H11" s="656"/>
      <c r="I11" s="657"/>
      <c r="J11" s="655" t="s">
        <v>323</v>
      </c>
      <c r="K11" s="656"/>
      <c r="L11" s="657"/>
      <c r="M11" s="2"/>
      <c r="N11" s="2"/>
      <c r="O11" s="2"/>
      <c r="P11" s="2"/>
    </row>
    <row r="12" spans="1:16" ht="14.25">
      <c r="A12" s="2"/>
      <c r="B12" s="356"/>
      <c r="C12" s="365"/>
      <c r="D12" s="369" t="s">
        <v>130</v>
      </c>
      <c r="E12" s="383" t="s">
        <v>234</v>
      </c>
      <c r="F12" s="225" t="s">
        <v>32</v>
      </c>
      <c r="G12" s="369" t="s">
        <v>130</v>
      </c>
      <c r="H12" s="84" t="s">
        <v>234</v>
      </c>
      <c r="I12" s="68" t="s">
        <v>32</v>
      </c>
      <c r="J12" s="369" t="s">
        <v>130</v>
      </c>
      <c r="K12" s="84" t="s">
        <v>234</v>
      </c>
      <c r="L12" s="68" t="s">
        <v>32</v>
      </c>
      <c r="M12" s="2"/>
      <c r="N12" s="2"/>
      <c r="O12" s="2"/>
      <c r="P12" s="2"/>
    </row>
    <row r="13" spans="1:16" ht="14.25">
      <c r="A13" s="2"/>
      <c r="B13" s="356" t="s">
        <v>303</v>
      </c>
      <c r="C13" s="366" t="s">
        <v>304</v>
      </c>
      <c r="D13" s="370"/>
      <c r="E13" s="357"/>
      <c r="F13" s="377"/>
      <c r="G13" s="370"/>
      <c r="H13" s="364"/>
      <c r="I13" s="109">
        <v>12628000</v>
      </c>
      <c r="J13" s="370"/>
      <c r="K13" s="364"/>
      <c r="L13" s="109">
        <f>F13+I13</f>
        <v>12628000</v>
      </c>
      <c r="M13" s="2"/>
      <c r="N13" s="2"/>
      <c r="O13" s="2"/>
      <c r="P13" s="2"/>
    </row>
    <row r="14" spans="1:16" ht="14.25">
      <c r="A14" s="2"/>
      <c r="B14" s="140" t="s">
        <v>302</v>
      </c>
      <c r="C14" s="366" t="s">
        <v>128</v>
      </c>
      <c r="D14" s="370"/>
      <c r="E14" s="376"/>
      <c r="F14" s="344">
        <f>F16+F18+F20+F21</f>
        <v>57820000</v>
      </c>
      <c r="G14" s="36"/>
      <c r="H14" s="5"/>
      <c r="I14" s="109">
        <f>I16+I17+I18+I19+I20+I21</f>
        <v>4289000</v>
      </c>
      <c r="J14" s="36"/>
      <c r="K14" s="5"/>
      <c r="L14" s="109">
        <f>L16+L17+L18+L20+L21</f>
        <v>62109000</v>
      </c>
      <c r="M14" s="2"/>
      <c r="N14" s="2"/>
      <c r="O14" s="2"/>
      <c r="P14" s="2"/>
    </row>
    <row r="15" spans="1:16" ht="14.25" hidden="1">
      <c r="A15" s="2"/>
      <c r="B15" s="119"/>
      <c r="C15" s="653" t="s">
        <v>128</v>
      </c>
      <c r="D15" s="654"/>
      <c r="E15" s="11"/>
      <c r="F15" s="372"/>
      <c r="G15" s="34"/>
      <c r="H15" s="4"/>
      <c r="I15" s="70"/>
      <c r="J15" s="34"/>
      <c r="K15" s="4"/>
      <c r="L15" s="70"/>
      <c r="M15" s="2"/>
      <c r="N15" s="2"/>
      <c r="O15" s="2"/>
      <c r="P15" s="2"/>
    </row>
    <row r="16" spans="1:16" ht="14.25">
      <c r="A16" s="2"/>
      <c r="B16" s="144" t="s">
        <v>264</v>
      </c>
      <c r="C16" s="359" t="s">
        <v>236</v>
      </c>
      <c r="D16" s="373">
        <v>3000000</v>
      </c>
      <c r="E16" s="368" t="s">
        <v>238</v>
      </c>
      <c r="F16" s="343">
        <v>27000000</v>
      </c>
      <c r="G16" s="373">
        <v>3000000</v>
      </c>
      <c r="H16" s="368"/>
      <c r="I16" s="70"/>
      <c r="J16" s="373">
        <v>3000000</v>
      </c>
      <c r="K16" s="368" t="s">
        <v>238</v>
      </c>
      <c r="L16" s="70">
        <v>27000000</v>
      </c>
      <c r="M16" s="2"/>
      <c r="N16" s="2"/>
      <c r="O16" s="2"/>
      <c r="P16" s="2"/>
    </row>
    <row r="17" spans="1:16" ht="14.25">
      <c r="A17" s="2"/>
      <c r="B17" s="121"/>
      <c r="C17" s="360" t="s">
        <v>235</v>
      </c>
      <c r="D17" s="374"/>
      <c r="E17" s="368"/>
      <c r="F17" s="343"/>
      <c r="G17" s="374"/>
      <c r="H17" s="368"/>
      <c r="I17" s="70"/>
      <c r="J17" s="374"/>
      <c r="K17" s="368"/>
      <c r="L17" s="70"/>
      <c r="M17" s="2"/>
      <c r="N17" s="2"/>
      <c r="O17" s="2"/>
      <c r="P17" s="2"/>
    </row>
    <row r="18" spans="1:16" ht="14.25">
      <c r="A18" s="2"/>
      <c r="B18" s="145" t="s">
        <v>265</v>
      </c>
      <c r="C18" s="361" t="s">
        <v>237</v>
      </c>
      <c r="D18" s="371">
        <v>1500000</v>
      </c>
      <c r="E18" s="118" t="s">
        <v>239</v>
      </c>
      <c r="F18" s="343">
        <v>4500000</v>
      </c>
      <c r="G18" s="371">
        <v>1500000</v>
      </c>
      <c r="H18" s="368"/>
      <c r="I18" s="70"/>
      <c r="J18" s="371">
        <v>1500000</v>
      </c>
      <c r="K18" s="118" t="s">
        <v>239</v>
      </c>
      <c r="L18" s="70">
        <v>4500000</v>
      </c>
      <c r="M18" s="2"/>
      <c r="N18" s="2"/>
      <c r="O18" s="2"/>
      <c r="P18" s="2"/>
    </row>
    <row r="19" spans="1:16" ht="14.25">
      <c r="A19" s="2"/>
      <c r="B19" s="138"/>
      <c r="C19" s="362" t="s">
        <v>233</v>
      </c>
      <c r="D19" s="371"/>
      <c r="E19" s="86"/>
      <c r="F19" s="343"/>
      <c r="G19" s="371"/>
      <c r="H19" s="7"/>
      <c r="I19" s="70"/>
      <c r="J19" s="371"/>
      <c r="K19" s="86"/>
      <c r="L19" s="70"/>
      <c r="M19" s="2"/>
      <c r="N19" s="2"/>
      <c r="O19" s="2"/>
      <c r="P19" s="2"/>
    </row>
    <row r="20" spans="1:16" ht="14.25">
      <c r="A20" s="2"/>
      <c r="B20" s="138" t="s">
        <v>266</v>
      </c>
      <c r="C20" s="363" t="s">
        <v>267</v>
      </c>
      <c r="D20" s="371">
        <v>25000</v>
      </c>
      <c r="E20" s="143">
        <v>70</v>
      </c>
      <c r="F20" s="367">
        <v>1750000</v>
      </c>
      <c r="G20" s="371">
        <v>25000</v>
      </c>
      <c r="H20" s="368">
        <v>-25</v>
      </c>
      <c r="I20" s="70">
        <v>-625000</v>
      </c>
      <c r="J20" s="371">
        <v>25000</v>
      </c>
      <c r="K20" s="143">
        <f>E20+H20</f>
        <v>45</v>
      </c>
      <c r="L20" s="375">
        <f>J20*K20</f>
        <v>1125000</v>
      </c>
      <c r="M20" s="2"/>
      <c r="N20" s="2"/>
      <c r="O20" s="2"/>
      <c r="P20" s="2"/>
    </row>
    <row r="21" spans="1:16" ht="14.25">
      <c r="A21" s="2"/>
      <c r="B21" s="390" t="s">
        <v>268</v>
      </c>
      <c r="C21" s="361" t="s">
        <v>269</v>
      </c>
      <c r="D21" s="371">
        <v>273000</v>
      </c>
      <c r="E21" s="118">
        <v>90</v>
      </c>
      <c r="F21" s="343">
        <v>24570000</v>
      </c>
      <c r="G21" s="371">
        <v>273000</v>
      </c>
      <c r="H21" s="368">
        <v>18</v>
      </c>
      <c r="I21" s="70">
        <v>4914000</v>
      </c>
      <c r="J21" s="371">
        <v>273000</v>
      </c>
      <c r="K21" s="118">
        <f>E21+H21</f>
        <v>108</v>
      </c>
      <c r="L21" s="70">
        <f>J21*K21</f>
        <v>29484000</v>
      </c>
      <c r="M21" s="2"/>
      <c r="N21" s="2"/>
      <c r="O21" s="2"/>
      <c r="P21" s="2"/>
    </row>
    <row r="22" spans="1:16" ht="14.25">
      <c r="A22" s="2"/>
      <c r="B22" s="141" t="s">
        <v>306</v>
      </c>
      <c r="C22" s="393" t="s">
        <v>305</v>
      </c>
      <c r="D22" s="388"/>
      <c r="E22" s="379"/>
      <c r="F22" s="380"/>
      <c r="G22" s="378"/>
      <c r="H22" s="381"/>
      <c r="I22" s="382">
        <v>1452000</v>
      </c>
      <c r="J22" s="378"/>
      <c r="K22" s="379"/>
      <c r="L22" s="382">
        <f>F22+I22</f>
        <v>1452000</v>
      </c>
      <c r="M22" s="2"/>
      <c r="N22" s="2"/>
      <c r="O22" s="2"/>
      <c r="P22" s="2"/>
    </row>
    <row r="23" spans="1:16" ht="15" thickBot="1">
      <c r="A23" s="2"/>
      <c r="B23" s="391" t="s">
        <v>318</v>
      </c>
      <c r="C23" s="392" t="s">
        <v>319</v>
      </c>
      <c r="D23" s="388"/>
      <c r="E23" s="379"/>
      <c r="F23" s="380"/>
      <c r="G23" s="378"/>
      <c r="H23" s="381"/>
      <c r="I23" s="382">
        <v>8119000</v>
      </c>
      <c r="J23" s="378"/>
      <c r="K23" s="379"/>
      <c r="L23" s="382">
        <f>F23+I23</f>
        <v>8119000</v>
      </c>
      <c r="M23" s="2"/>
      <c r="N23" s="2"/>
      <c r="O23" s="2"/>
      <c r="P23" s="2"/>
    </row>
    <row r="24" spans="1:16" ht="15" thickBot="1">
      <c r="A24" s="2"/>
      <c r="B24" s="120"/>
      <c r="C24" s="389" t="s">
        <v>29</v>
      </c>
      <c r="D24" s="394"/>
      <c r="E24" s="395"/>
      <c r="F24" s="396">
        <f>F13+F14+F22</f>
        <v>57820000</v>
      </c>
      <c r="G24" s="397"/>
      <c r="H24" s="398"/>
      <c r="I24" s="396">
        <f>I13+I14+I22+I23</f>
        <v>26488000</v>
      </c>
      <c r="J24" s="397"/>
      <c r="K24" s="398"/>
      <c r="L24" s="396">
        <f>L13+L14+L22+L23</f>
        <v>84308000</v>
      </c>
      <c r="M24" s="2"/>
      <c r="N24" s="2"/>
      <c r="O24" s="2"/>
      <c r="P24" s="2"/>
    </row>
    <row r="25" spans="1:17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9"/>
    </row>
    <row r="26" spans="1:16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3:4" ht="14.25">
      <c r="C39" s="2"/>
      <c r="D39" s="2"/>
    </row>
  </sheetData>
  <sheetProtection/>
  <mergeCells count="9">
    <mergeCell ref="A8:N8"/>
    <mergeCell ref="C15:D15"/>
    <mergeCell ref="M4:N4"/>
    <mergeCell ref="A5:N5"/>
    <mergeCell ref="A6:N6"/>
    <mergeCell ref="A7:N7"/>
    <mergeCell ref="D11:F11"/>
    <mergeCell ref="G11:I11"/>
    <mergeCell ref="J11:L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G31" sqref="G31"/>
    </sheetView>
  </sheetViews>
  <sheetFormatPr defaultColWidth="9.140625" defaultRowHeight="15"/>
  <cols>
    <col min="2" max="2" width="37.28125" style="0" customWidth="1"/>
    <col min="3" max="3" width="16.140625" style="0" customWidth="1"/>
    <col min="4" max="4" width="15.28125" style="0" customWidth="1"/>
    <col min="5" max="5" width="15.57421875" style="0" customWidth="1"/>
    <col min="6" max="6" width="15.8515625" style="0" customWidth="1"/>
    <col min="7" max="7" width="16.421875" style="0" customWidth="1"/>
    <col min="8" max="8" width="14.8515625" style="0" customWidth="1"/>
    <col min="9" max="9" width="14.00390625" style="0" customWidth="1"/>
    <col min="10" max="10" width="14.421875" style="0" customWidth="1"/>
    <col min="11" max="11" width="14.8515625" style="0" customWidth="1"/>
    <col min="12" max="12" width="14.57421875" style="0" customWidth="1"/>
    <col min="13" max="13" width="15.00390625" style="0" customWidth="1"/>
    <col min="14" max="14" width="15.421875" style="0" customWidth="1"/>
    <col min="15" max="15" width="18.421875" style="0" customWidth="1"/>
  </cols>
  <sheetData>
    <row r="1" spans="1:15" ht="15">
      <c r="A1" s="152"/>
      <c r="B1" s="658" t="s">
        <v>272</v>
      </c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</row>
    <row r="2" spans="1:15" ht="18">
      <c r="A2" s="659" t="s">
        <v>100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</row>
    <row r="3" spans="1:15" ht="18">
      <c r="A3" s="661" t="s">
        <v>273</v>
      </c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</row>
    <row r="4" spans="1:15" ht="18" thickBo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4" t="s">
        <v>270</v>
      </c>
    </row>
    <row r="5" spans="1:15" ht="18">
      <c r="A5" s="155" t="s">
        <v>129</v>
      </c>
      <c r="B5" s="156" t="s">
        <v>31</v>
      </c>
      <c r="C5" s="157" t="s">
        <v>58</v>
      </c>
      <c r="D5" s="157" t="s">
        <v>47</v>
      </c>
      <c r="E5" s="157" t="s">
        <v>48</v>
      </c>
      <c r="F5" s="157" t="s">
        <v>50</v>
      </c>
      <c r="G5" s="157" t="s">
        <v>49</v>
      </c>
      <c r="H5" s="157" t="s">
        <v>51</v>
      </c>
      <c r="I5" s="157" t="s">
        <v>52</v>
      </c>
      <c r="J5" s="157" t="s">
        <v>53</v>
      </c>
      <c r="K5" s="157" t="s">
        <v>54</v>
      </c>
      <c r="L5" s="157" t="s">
        <v>55</v>
      </c>
      <c r="M5" s="157" t="s">
        <v>56</v>
      </c>
      <c r="N5" s="157" t="s">
        <v>57</v>
      </c>
      <c r="O5" s="158" t="s">
        <v>29</v>
      </c>
    </row>
    <row r="6" spans="1:15" ht="18">
      <c r="A6" s="159"/>
      <c r="B6" s="160" t="s">
        <v>274</v>
      </c>
      <c r="C6" s="161">
        <v>2865000</v>
      </c>
      <c r="D6" s="161">
        <f aca="true" t="shared" si="0" ref="D6:N6">C27</f>
        <v>1454000</v>
      </c>
      <c r="E6" s="161">
        <f t="shared" si="0"/>
        <v>2604000</v>
      </c>
      <c r="F6" s="161">
        <f t="shared" si="0"/>
        <v>753000</v>
      </c>
      <c r="G6" s="161">
        <f t="shared" si="0"/>
        <v>3000</v>
      </c>
      <c r="H6" s="161">
        <f t="shared" si="0"/>
        <v>128000</v>
      </c>
      <c r="I6" s="161">
        <f t="shared" si="0"/>
        <v>6276000</v>
      </c>
      <c r="J6" s="161">
        <f t="shared" si="0"/>
        <v>11506000</v>
      </c>
      <c r="K6" s="161">
        <f t="shared" si="0"/>
        <v>11715000</v>
      </c>
      <c r="L6" s="161">
        <f t="shared" si="0"/>
        <v>10333000</v>
      </c>
      <c r="M6" s="161">
        <f t="shared" si="0"/>
        <v>10542000</v>
      </c>
      <c r="N6" s="161">
        <f t="shared" si="0"/>
        <v>9372000</v>
      </c>
      <c r="O6" s="162"/>
    </row>
    <row r="7" spans="1:15" ht="18">
      <c r="A7" s="159"/>
      <c r="B7" s="160" t="s">
        <v>59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2"/>
    </row>
    <row r="8" spans="1:15" ht="18">
      <c r="A8" s="159" t="s">
        <v>2</v>
      </c>
      <c r="B8" s="164" t="s">
        <v>35</v>
      </c>
      <c r="C8" s="163">
        <v>1043000</v>
      </c>
      <c r="D8" s="163">
        <v>1043000</v>
      </c>
      <c r="E8" s="163">
        <v>1042000</v>
      </c>
      <c r="F8" s="163">
        <v>1043000</v>
      </c>
      <c r="G8" s="163">
        <v>1018000</v>
      </c>
      <c r="H8" s="163">
        <v>1042000</v>
      </c>
      <c r="I8" s="163">
        <v>1042000</v>
      </c>
      <c r="J8" s="163">
        <v>1043000</v>
      </c>
      <c r="K8" s="163">
        <v>1042000</v>
      </c>
      <c r="L8" s="163">
        <v>1043000</v>
      </c>
      <c r="M8" s="163">
        <v>1254000</v>
      </c>
      <c r="N8" s="163">
        <v>1443000</v>
      </c>
      <c r="O8" s="162">
        <f>SUM(C8:N8)</f>
        <v>13098000</v>
      </c>
    </row>
    <row r="9" spans="1:15" ht="18">
      <c r="A9" s="159" t="s">
        <v>3</v>
      </c>
      <c r="B9" s="164" t="s">
        <v>36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2"/>
    </row>
    <row r="10" spans="1:15" ht="18">
      <c r="A10" s="159" t="s">
        <v>5</v>
      </c>
      <c r="B10" s="164" t="s">
        <v>60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2"/>
    </row>
    <row r="11" spans="1:15" ht="18">
      <c r="A11" s="159" t="s">
        <v>6</v>
      </c>
      <c r="B11" s="164" t="s">
        <v>7</v>
      </c>
      <c r="C11" s="163">
        <v>11409000</v>
      </c>
      <c r="D11" s="163">
        <v>14409000</v>
      </c>
      <c r="E11" s="163">
        <v>11409000</v>
      </c>
      <c r="F11" s="163">
        <v>12509000</v>
      </c>
      <c r="G11" s="163">
        <v>13409000</v>
      </c>
      <c r="H11" s="163">
        <v>19409000</v>
      </c>
      <c r="I11" s="163">
        <v>18433000</v>
      </c>
      <c r="J11" s="163">
        <v>13410000</v>
      </c>
      <c r="K11" s="163">
        <v>11820000</v>
      </c>
      <c r="L11" s="163">
        <v>13410000</v>
      </c>
      <c r="M11" s="163">
        <v>11820000</v>
      </c>
      <c r="N11" s="163">
        <v>11550000</v>
      </c>
      <c r="O11" s="162">
        <f>SUM(C11:N11)</f>
        <v>162997000</v>
      </c>
    </row>
    <row r="12" spans="1:15" ht="18">
      <c r="A12" s="159" t="s">
        <v>16</v>
      </c>
      <c r="B12" s="164" t="s">
        <v>61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2"/>
    </row>
    <row r="13" spans="1:15" ht="18">
      <c r="A13" s="159" t="s">
        <v>9</v>
      </c>
      <c r="B13" s="164" t="s">
        <v>136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2"/>
    </row>
    <row r="14" spans="1:15" ht="18">
      <c r="A14" s="159" t="s">
        <v>18</v>
      </c>
      <c r="B14" s="164" t="s">
        <v>10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2"/>
    </row>
    <row r="15" spans="1:15" ht="18">
      <c r="A15" s="159" t="s">
        <v>20</v>
      </c>
      <c r="B15" s="160" t="s">
        <v>203</v>
      </c>
      <c r="C15" s="161">
        <f>SUM(C8:C14)</f>
        <v>12452000</v>
      </c>
      <c r="D15" s="161">
        <f aca="true" t="shared" si="1" ref="D15:N15">SUM(D8:D14)</f>
        <v>15452000</v>
      </c>
      <c r="E15" s="161">
        <f t="shared" si="1"/>
        <v>12451000</v>
      </c>
      <c r="F15" s="161">
        <f t="shared" si="1"/>
        <v>13552000</v>
      </c>
      <c r="G15" s="161">
        <f t="shared" si="1"/>
        <v>14427000</v>
      </c>
      <c r="H15" s="161">
        <f t="shared" si="1"/>
        <v>20451000</v>
      </c>
      <c r="I15" s="161">
        <f t="shared" si="1"/>
        <v>19475000</v>
      </c>
      <c r="J15" s="161">
        <f t="shared" si="1"/>
        <v>14453000</v>
      </c>
      <c r="K15" s="161">
        <f t="shared" si="1"/>
        <v>12862000</v>
      </c>
      <c r="L15" s="161">
        <f t="shared" si="1"/>
        <v>14453000</v>
      </c>
      <c r="M15" s="161">
        <f t="shared" si="1"/>
        <v>13074000</v>
      </c>
      <c r="N15" s="161">
        <f t="shared" si="1"/>
        <v>12993000</v>
      </c>
      <c r="O15" s="162">
        <f>SUM(C15:N15)</f>
        <v>176095000</v>
      </c>
    </row>
    <row r="16" spans="1:15" ht="18">
      <c r="A16" s="159"/>
      <c r="B16" s="160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2"/>
    </row>
    <row r="17" spans="1:15" ht="18">
      <c r="A17" s="159" t="s">
        <v>45</v>
      </c>
      <c r="B17" s="160" t="s">
        <v>64</v>
      </c>
      <c r="C17" s="163"/>
      <c r="D17" s="163"/>
      <c r="E17" s="163"/>
      <c r="F17" s="163"/>
      <c r="G17" s="163"/>
      <c r="H17" s="163"/>
      <c r="I17" s="165"/>
      <c r="J17" s="163"/>
      <c r="K17" s="163"/>
      <c r="L17" s="163"/>
      <c r="M17" s="163"/>
      <c r="N17" s="163"/>
      <c r="O17" s="166"/>
    </row>
    <row r="18" spans="1:15" ht="18">
      <c r="A18" s="159" t="s">
        <v>46</v>
      </c>
      <c r="B18" s="164" t="s">
        <v>41</v>
      </c>
      <c r="C18" s="163">
        <v>7990000</v>
      </c>
      <c r="D18" s="163">
        <v>8430000</v>
      </c>
      <c r="E18" s="163">
        <v>8430000</v>
      </c>
      <c r="F18" s="163">
        <v>8430000</v>
      </c>
      <c r="G18" s="163">
        <v>8430000</v>
      </c>
      <c r="H18" s="163">
        <v>8430000</v>
      </c>
      <c r="I18" s="163">
        <v>8431000</v>
      </c>
      <c r="J18" s="163">
        <v>8430000</v>
      </c>
      <c r="K18" s="163">
        <v>8430000</v>
      </c>
      <c r="L18" s="163">
        <v>8430000</v>
      </c>
      <c r="M18" s="163">
        <v>8430000</v>
      </c>
      <c r="N18" s="163">
        <v>8430000</v>
      </c>
      <c r="O18" s="162">
        <f>SUM(C18:N18)</f>
        <v>100721000</v>
      </c>
    </row>
    <row r="19" spans="1:15" ht="18">
      <c r="A19" s="159" t="s">
        <v>77</v>
      </c>
      <c r="B19" s="164" t="s">
        <v>62</v>
      </c>
      <c r="C19" s="163">
        <v>1835000</v>
      </c>
      <c r="D19" s="163">
        <v>1834000</v>
      </c>
      <c r="E19" s="163">
        <v>1834000</v>
      </c>
      <c r="F19" s="163">
        <v>1834000</v>
      </c>
      <c r="G19" s="163">
        <v>1834000</v>
      </c>
      <c r="H19" s="163">
        <v>1834000</v>
      </c>
      <c r="I19" s="163">
        <v>1834000</v>
      </c>
      <c r="J19" s="163">
        <v>1834000</v>
      </c>
      <c r="K19" s="163">
        <v>1834000</v>
      </c>
      <c r="L19" s="163">
        <v>1834000</v>
      </c>
      <c r="M19" s="163">
        <v>1834000</v>
      </c>
      <c r="N19" s="163">
        <v>1834000</v>
      </c>
      <c r="O19" s="162">
        <f>SUM(C19:N19)</f>
        <v>22009000</v>
      </c>
    </row>
    <row r="20" spans="1:15" ht="18">
      <c r="A20" s="159" t="s">
        <v>78</v>
      </c>
      <c r="B20" s="164" t="s">
        <v>15</v>
      </c>
      <c r="C20" s="163">
        <v>3440000</v>
      </c>
      <c r="D20" s="163">
        <v>3440000</v>
      </c>
      <c r="E20" s="163">
        <v>3440000</v>
      </c>
      <c r="F20" s="163">
        <v>3440000</v>
      </c>
      <c r="G20" s="163">
        <v>3440000</v>
      </c>
      <c r="H20" s="163">
        <v>3441000</v>
      </c>
      <c r="I20" s="163">
        <v>3382000</v>
      </c>
      <c r="J20" s="163">
        <v>3382000</v>
      </c>
      <c r="K20" s="163">
        <v>3382000</v>
      </c>
      <c r="L20" s="163">
        <v>3382000</v>
      </c>
      <c r="M20" s="163">
        <v>3382000</v>
      </c>
      <c r="N20" s="163">
        <v>3385000</v>
      </c>
      <c r="O20" s="162">
        <f>SUM(C20:N20)</f>
        <v>40936000</v>
      </c>
    </row>
    <row r="21" spans="1:15" ht="18">
      <c r="A21" s="159" t="s">
        <v>79</v>
      </c>
      <c r="B21" s="164" t="s">
        <v>43</v>
      </c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6"/>
    </row>
    <row r="22" spans="1:15" ht="18">
      <c r="A22" s="159" t="s">
        <v>80</v>
      </c>
      <c r="B22" s="164" t="s">
        <v>63</v>
      </c>
      <c r="C22" s="163">
        <v>598000</v>
      </c>
      <c r="D22" s="163">
        <v>598000</v>
      </c>
      <c r="E22" s="163">
        <v>598000</v>
      </c>
      <c r="F22" s="163">
        <v>598000</v>
      </c>
      <c r="G22" s="163">
        <v>598000</v>
      </c>
      <c r="H22" s="163">
        <v>598000</v>
      </c>
      <c r="I22" s="163">
        <v>598000</v>
      </c>
      <c r="J22" s="163">
        <v>598000</v>
      </c>
      <c r="K22" s="163">
        <v>598000</v>
      </c>
      <c r="L22" s="163">
        <v>598000</v>
      </c>
      <c r="M22" s="163">
        <v>598000</v>
      </c>
      <c r="N22" s="163">
        <v>597000</v>
      </c>
      <c r="O22" s="162">
        <f>SUM(C22:N22)</f>
        <v>7175000</v>
      </c>
    </row>
    <row r="23" spans="1:15" ht="18">
      <c r="A23" s="159" t="s">
        <v>81</v>
      </c>
      <c r="B23" s="164" t="s">
        <v>21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6"/>
    </row>
    <row r="24" spans="1:15" ht="18">
      <c r="A24" s="159" t="s">
        <v>82</v>
      </c>
      <c r="B24" s="164" t="s">
        <v>104</v>
      </c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6"/>
    </row>
    <row r="25" spans="1:15" ht="18">
      <c r="A25" s="159" t="s">
        <v>83</v>
      </c>
      <c r="B25" s="164" t="s">
        <v>28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2">
        <f>SUM(C25:N25)</f>
        <v>0</v>
      </c>
    </row>
    <row r="26" spans="1:15" ht="18" thickBot="1">
      <c r="A26" s="167" t="s">
        <v>84</v>
      </c>
      <c r="B26" s="168" t="s">
        <v>208</v>
      </c>
      <c r="C26" s="169">
        <f aca="true" t="shared" si="2" ref="C26:N26">SUM(C17:C24)</f>
        <v>13863000</v>
      </c>
      <c r="D26" s="169">
        <f t="shared" si="2"/>
        <v>14302000</v>
      </c>
      <c r="E26" s="169">
        <f t="shared" si="2"/>
        <v>14302000</v>
      </c>
      <c r="F26" s="169">
        <f t="shared" si="2"/>
        <v>14302000</v>
      </c>
      <c r="G26" s="169">
        <f t="shared" si="2"/>
        <v>14302000</v>
      </c>
      <c r="H26" s="169">
        <f t="shared" si="2"/>
        <v>14303000</v>
      </c>
      <c r="I26" s="169">
        <f t="shared" si="2"/>
        <v>14245000</v>
      </c>
      <c r="J26" s="169">
        <f t="shared" si="2"/>
        <v>14244000</v>
      </c>
      <c r="K26" s="169">
        <f t="shared" si="2"/>
        <v>14244000</v>
      </c>
      <c r="L26" s="169">
        <f t="shared" si="2"/>
        <v>14244000</v>
      </c>
      <c r="M26" s="169">
        <f t="shared" si="2"/>
        <v>14244000</v>
      </c>
      <c r="N26" s="169">
        <f t="shared" si="2"/>
        <v>14246000</v>
      </c>
      <c r="O26" s="170">
        <f>SUM(C26:N26)</f>
        <v>170841000</v>
      </c>
    </row>
    <row r="27" spans="1:15" ht="18" thickBot="1">
      <c r="A27" s="167" t="s">
        <v>275</v>
      </c>
      <c r="B27" s="168" t="s">
        <v>276</v>
      </c>
      <c r="C27" s="169">
        <f>C15-C26+C6</f>
        <v>1454000</v>
      </c>
      <c r="D27" s="169">
        <f aca="true" t="shared" si="3" ref="D27:M27">D6+D15-D26</f>
        <v>2604000</v>
      </c>
      <c r="E27" s="169">
        <f t="shared" si="3"/>
        <v>753000</v>
      </c>
      <c r="F27" s="169">
        <f t="shared" si="3"/>
        <v>3000</v>
      </c>
      <c r="G27" s="169">
        <f t="shared" si="3"/>
        <v>128000</v>
      </c>
      <c r="H27" s="169">
        <f t="shared" si="3"/>
        <v>6276000</v>
      </c>
      <c r="I27" s="169">
        <f t="shared" si="3"/>
        <v>11506000</v>
      </c>
      <c r="J27" s="169">
        <f t="shared" si="3"/>
        <v>11715000</v>
      </c>
      <c r="K27" s="169">
        <f t="shared" si="3"/>
        <v>10333000</v>
      </c>
      <c r="L27" s="169">
        <f t="shared" si="3"/>
        <v>10542000</v>
      </c>
      <c r="M27" s="169">
        <f t="shared" si="3"/>
        <v>9372000</v>
      </c>
      <c r="N27" s="169">
        <f>N6+N15-N26</f>
        <v>8119000</v>
      </c>
      <c r="O27" s="170"/>
    </row>
  </sheetData>
  <sheetProtection/>
  <mergeCells count="3">
    <mergeCell ref="B1:O1"/>
    <mergeCell ref="A2:O2"/>
    <mergeCell ref="A3:O3"/>
  </mergeCells>
  <printOptions/>
  <pageMargins left="0.7" right="0.7" top="0.75" bottom="0.75" header="0.3" footer="0.3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Pápai Többcélú Kistérségi Társulás</dc:creator>
  <cp:keywords/>
  <dc:description/>
  <cp:lastModifiedBy>VLG</cp:lastModifiedBy>
  <cp:lastPrinted>2017-08-02T08:17:48Z</cp:lastPrinted>
  <dcterms:created xsi:type="dcterms:W3CDTF">2009-01-19T13:48:24Z</dcterms:created>
  <dcterms:modified xsi:type="dcterms:W3CDTF">2017-10-04T11:24:35Z</dcterms:modified>
  <cp:category/>
  <cp:version/>
  <cp:contentType/>
  <cp:contentStatus/>
</cp:coreProperties>
</file>