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558" firstSheet="1" activeTab="5"/>
  </bookViews>
  <sheets>
    <sheet name="bevételek" sheetId="1" r:id="rId1"/>
    <sheet name="kiadások" sheetId="2" r:id="rId2"/>
    <sheet name="3.melléklet" sheetId="3" r:id="rId3"/>
    <sheet name="4.melléklet " sheetId="4" r:id="rId4"/>
    <sheet name="5.melléklet" sheetId="5" r:id="rId5"/>
    <sheet name="5a melléklet" sheetId="6" r:id="rId6"/>
    <sheet name="6.melléklet" sheetId="7" r:id="rId7"/>
    <sheet name="7.melléklet" sheetId="8" r:id="rId8"/>
    <sheet name="8.melléklet" sheetId="9" r:id="rId9"/>
    <sheet name="9. melléklet" sheetId="10" r:id="rId10"/>
    <sheet name="10. melléklet" sheetId="11" r:id="rId11"/>
  </sheets>
  <definedNames/>
  <calcPr fullCalcOnLoad="1"/>
</workbook>
</file>

<file path=xl/sharedStrings.xml><?xml version="1.0" encoding="utf-8"?>
<sst xmlns="http://schemas.openxmlformats.org/spreadsheetml/2006/main" count="540" uniqueCount="339">
  <si>
    <t>előirányzat</t>
  </si>
  <si>
    <t>száma</t>
  </si>
  <si>
    <t>1.</t>
  </si>
  <si>
    <t>2.</t>
  </si>
  <si>
    <t>Támogatások összesen</t>
  </si>
  <si>
    <t>3.</t>
  </si>
  <si>
    <t>4.</t>
  </si>
  <si>
    <t>Támogatásértékű bevétel</t>
  </si>
  <si>
    <t>Véglegesen átvett pénzeszközök</t>
  </si>
  <si>
    <t>6.</t>
  </si>
  <si>
    <t>Hitelek</t>
  </si>
  <si>
    <t>Pénzforgalom nélküli bevételek összesen</t>
  </si>
  <si>
    <t>Költségvetési létszámkeret</t>
  </si>
  <si>
    <t xml:space="preserve">Ellátottak pénzbeli juttatásai </t>
  </si>
  <si>
    <t xml:space="preserve">Személyi juttatások </t>
  </si>
  <si>
    <t xml:space="preserve">Munkaadókat terhelő járulékok </t>
  </si>
  <si>
    <t>Dologi kiadások</t>
  </si>
  <si>
    <t>5.</t>
  </si>
  <si>
    <t>Pénzeszközátadás, egyéb támog. összesen</t>
  </si>
  <si>
    <t>7.</t>
  </si>
  <si>
    <t>8.</t>
  </si>
  <si>
    <t>9.</t>
  </si>
  <si>
    <t>Felhalmozási kiadások</t>
  </si>
  <si>
    <t>Tartalék összesen</t>
  </si>
  <si>
    <t>Általános tartalék</t>
  </si>
  <si>
    <t>Céltartalék</t>
  </si>
  <si>
    <t>juttatások</t>
  </si>
  <si>
    <t>kiadások</t>
  </si>
  <si>
    <t>Lét-</t>
  </si>
  <si>
    <t>szám</t>
  </si>
  <si>
    <t>átadás</t>
  </si>
  <si>
    <t>Tartalék</t>
  </si>
  <si>
    <t>Összesen</t>
  </si>
  <si>
    <t xml:space="preserve">Kiadások </t>
  </si>
  <si>
    <t>összesen</t>
  </si>
  <si>
    <t>Megnevezés</t>
  </si>
  <si>
    <t>Összeg</t>
  </si>
  <si>
    <t xml:space="preserve">                               Pénzeszközátadások összesen</t>
  </si>
  <si>
    <t xml:space="preserve">                  BEVÉTELEK</t>
  </si>
  <si>
    <t xml:space="preserve">                         KIADÁSOK</t>
  </si>
  <si>
    <t>Működési bevételek</t>
  </si>
  <si>
    <t>Támogatások</t>
  </si>
  <si>
    <t>Támogatásértékű működési bev.</t>
  </si>
  <si>
    <t>Véglegesen átvett pénzeszköz</t>
  </si>
  <si>
    <t>BEVÉTELEK MINDÖSSZESEN</t>
  </si>
  <si>
    <t>1</t>
  </si>
  <si>
    <t>Személyi juttatások</t>
  </si>
  <si>
    <t>Munkaadókat terhelő jár.</t>
  </si>
  <si>
    <t>Ellátottak pénzbeli juttatásai</t>
  </si>
  <si>
    <t>Hitelek, kölcsönök törlesztése</t>
  </si>
  <si>
    <t>10.</t>
  </si>
  <si>
    <t>11.</t>
  </si>
  <si>
    <t>II.</t>
  </si>
  <si>
    <t>III.</t>
  </si>
  <si>
    <t>V.</t>
  </si>
  <si>
    <t>IV.</t>
  </si>
  <si>
    <t>VI.</t>
  </si>
  <si>
    <t>VII.</t>
  </si>
  <si>
    <t>VIII.</t>
  </si>
  <si>
    <t>IX.</t>
  </si>
  <si>
    <t>X.</t>
  </si>
  <si>
    <t>XI.</t>
  </si>
  <si>
    <t>XII.</t>
  </si>
  <si>
    <t>I.</t>
  </si>
  <si>
    <t>Bevételek</t>
  </si>
  <si>
    <t>Felhalmozási és tőkejell.bev</t>
  </si>
  <si>
    <t>Véglegesen átvett pénzeszk</t>
  </si>
  <si>
    <t>Munkaadókat terhelő járulékok</t>
  </si>
  <si>
    <t>Pénzeszközátadás, egyéb tám.</t>
  </si>
  <si>
    <t>Kiadások</t>
  </si>
  <si>
    <t xml:space="preserve">Személyi </t>
  </si>
  <si>
    <t xml:space="preserve">Dologi </t>
  </si>
  <si>
    <t>Ellát.</t>
  </si>
  <si>
    <t xml:space="preserve">       adatok EFt-ban</t>
  </si>
  <si>
    <t>Mindösszesen</t>
  </si>
  <si>
    <t xml:space="preserve">           KIADÁSOK MINDÖSSZESEN</t>
  </si>
  <si>
    <t xml:space="preserve">                Működési bevételek összesen</t>
  </si>
  <si>
    <t>Módosított előirányzat</t>
  </si>
  <si>
    <t>Jelenlegi módosítás</t>
  </si>
  <si>
    <t xml:space="preserve">                  Működési kiadások összesen</t>
  </si>
  <si>
    <t>2. melléklet</t>
  </si>
  <si>
    <t>5. melléklet</t>
  </si>
  <si>
    <t>7. melléklet</t>
  </si>
  <si>
    <t>adatok e Ft</t>
  </si>
  <si>
    <t>12.</t>
  </si>
  <si>
    <t>13.</t>
  </si>
  <si>
    <t>14.</t>
  </si>
  <si>
    <t>15.</t>
  </si>
  <si>
    <t>16.</t>
  </si>
  <si>
    <t>17.</t>
  </si>
  <si>
    <t>18.</t>
  </si>
  <si>
    <t>19.</t>
  </si>
  <si>
    <t>4. mellékllet</t>
  </si>
  <si>
    <t>Pápakörnyéki Önkormányzatok Feladatellátó Intézménye</t>
  </si>
  <si>
    <t>Eredeti előirányzat</t>
  </si>
  <si>
    <t>I/1.</t>
  </si>
  <si>
    <t>I/2.</t>
  </si>
  <si>
    <t>Közvetített szolgáltatások</t>
  </si>
  <si>
    <t>Ellátási díjak</t>
  </si>
  <si>
    <t>Működési célú támogatások államháztartáson belülről</t>
  </si>
  <si>
    <t xml:space="preserve">Működési bevételek </t>
  </si>
  <si>
    <t>II/1.</t>
  </si>
  <si>
    <t>TB támogatás</t>
  </si>
  <si>
    <t>Felhalmozási bevételek</t>
  </si>
  <si>
    <t>Pápakörnyéki Önkormányzatok Feladatellátó Társulása</t>
  </si>
  <si>
    <t>Pápakörnyéki Önkormányzatok Feladatellátó Társulás</t>
  </si>
  <si>
    <t>1. melléklet</t>
  </si>
  <si>
    <t>Pápakörnyéki Önkormányzato Feladatellátó Társulása</t>
  </si>
  <si>
    <t>Finanszírozási kiadások</t>
  </si>
  <si>
    <t>Munkaszervezet működéséhez Vaszar Önk.-nak</t>
  </si>
  <si>
    <t>3. melléklet</t>
  </si>
  <si>
    <t>Közfoglalkoztatás támogatása</t>
  </si>
  <si>
    <t>Finanszírozási bevételek</t>
  </si>
  <si>
    <t>Önkormányzatoktól feladatonkénti működési hozzájárulás</t>
  </si>
  <si>
    <t xml:space="preserve">Pápakörnyéki Önkormányzatok Feladatellátó Társulása </t>
  </si>
  <si>
    <t>Beruházás</t>
  </si>
  <si>
    <t>Felújítás</t>
  </si>
  <si>
    <t>Irányító szervi támogatás folyósítása</t>
  </si>
  <si>
    <t>II/2.</t>
  </si>
  <si>
    <r>
      <rPr>
        <b/>
        <sz val="11"/>
        <color indexed="8"/>
        <rFont val="Garamond"/>
        <family val="1"/>
      </rPr>
      <t>I</t>
    </r>
    <r>
      <rPr>
        <sz val="11"/>
        <color indexed="8"/>
        <rFont val="Garamond"/>
        <family val="1"/>
      </rPr>
      <t>.</t>
    </r>
  </si>
  <si>
    <t>VI/1.</t>
  </si>
  <si>
    <t>Pénzforgalmi bevételek összesen</t>
  </si>
  <si>
    <t>VIII/1.</t>
  </si>
  <si>
    <t>VIII/2.</t>
  </si>
  <si>
    <t>V/1.</t>
  </si>
  <si>
    <t>VI/2.</t>
  </si>
  <si>
    <t>VI/3.</t>
  </si>
  <si>
    <t>VII/1.</t>
  </si>
  <si>
    <t>VII/2.</t>
  </si>
  <si>
    <t xml:space="preserve">Pénzeszköz </t>
  </si>
  <si>
    <t>Finanszírozási</t>
  </si>
  <si>
    <t>kiadás</t>
  </si>
  <si>
    <t>Felhalmozási</t>
  </si>
  <si>
    <t>Tartalékok</t>
  </si>
  <si>
    <t>Házi segítségnyújtás</t>
  </si>
  <si>
    <t>6. melléklet</t>
  </si>
  <si>
    <t>Szociális és gyermekjóléti alapszolgáltatások általános feladatai</t>
  </si>
  <si>
    <t>Sorszám</t>
  </si>
  <si>
    <t>Fajlagos összeg</t>
  </si>
  <si>
    <t>Pénzeszközátadás, egyéb támogatás</t>
  </si>
  <si>
    <t xml:space="preserve">Felhalmozási kiadások </t>
  </si>
  <si>
    <t xml:space="preserve">Felhalmozási célú bevételek </t>
  </si>
  <si>
    <t>KIADÁSOK ÖSSZESEN</t>
  </si>
  <si>
    <t>eredeti előir.</t>
  </si>
  <si>
    <t>eredeti előirányzt</t>
  </si>
  <si>
    <t>eredeti ei.</t>
  </si>
  <si>
    <t>Munkaadót</t>
  </si>
  <si>
    <t>terhelő jár.</t>
  </si>
  <si>
    <t xml:space="preserve">eredeti ei.      </t>
  </si>
  <si>
    <t>pénzb.j.</t>
  </si>
  <si>
    <t>Támogatási kölcs. visszatér.</t>
  </si>
  <si>
    <t>Önkormányzatok és önkormányzati hivatalok jogalkotó és általános igazgatási tevékenysége</t>
  </si>
  <si>
    <t>Szabadidősport- (rekreációs sport-) tevékenység és támogatása</t>
  </si>
  <si>
    <t>Adásztevel</t>
  </si>
  <si>
    <t>Bakonyjákó</t>
  </si>
  <si>
    <t>Bakonykoppány</t>
  </si>
  <si>
    <t>Bakonypölöske</t>
  </si>
  <si>
    <t>Bakonyság</t>
  </si>
  <si>
    <t>Bakonyszücs</t>
  </si>
  <si>
    <t>Bakonytamási</t>
  </si>
  <si>
    <t>Béb</t>
  </si>
  <si>
    <t>Békás</t>
  </si>
  <si>
    <t>Csót</t>
  </si>
  <si>
    <t>Dáka</t>
  </si>
  <si>
    <t>Döbrönte</t>
  </si>
  <si>
    <t>Egyházaskesző</t>
  </si>
  <si>
    <t>Farkasgyepű</t>
  </si>
  <si>
    <t>Ganna</t>
  </si>
  <si>
    <t>Gecse</t>
  </si>
  <si>
    <t>Gic</t>
  </si>
  <si>
    <t>Homokbödöge</t>
  </si>
  <si>
    <t>Kemeneshőgyész</t>
  </si>
  <si>
    <t>Kemenesszentpéter</t>
  </si>
  <si>
    <t>Kup</t>
  </si>
  <si>
    <t>Külsővat</t>
  </si>
  <si>
    <t>Lovászpatona</t>
  </si>
  <si>
    <t>Malomsok</t>
  </si>
  <si>
    <t>Marcalgergelyi</t>
  </si>
  <si>
    <t>Marcaltő</t>
  </si>
  <si>
    <t>Mezőlak</t>
  </si>
  <si>
    <t>Mihályháza</t>
  </si>
  <si>
    <t>Nagyacsád</t>
  </si>
  <si>
    <t>Nagydém</t>
  </si>
  <si>
    <t>Nagygyimót</t>
  </si>
  <si>
    <t>Nagytevel</t>
  </si>
  <si>
    <t>Nemesgörzsöny</t>
  </si>
  <si>
    <t>Nemesszalók</t>
  </si>
  <si>
    <t>Németbánya</t>
  </si>
  <si>
    <t>Nóráp</t>
  </si>
  <si>
    <t>Nyárád</t>
  </si>
  <si>
    <t>Pápakovácsi</t>
  </si>
  <si>
    <t>Pápasalamon</t>
  </si>
  <si>
    <t>Pápateszér</t>
  </si>
  <si>
    <t>Takácsi</t>
  </si>
  <si>
    <t>Ugod</t>
  </si>
  <si>
    <t>Vanyola</t>
  </si>
  <si>
    <t>Várkesző</t>
  </si>
  <si>
    <t>Vaszar</t>
  </si>
  <si>
    <t>Vinár</t>
  </si>
  <si>
    <t>8. melléklet</t>
  </si>
  <si>
    <t>Belső ellenőrzés</t>
  </si>
  <si>
    <t>Fht-ra jogosultak hosszabb időtartamú közfoglalkoztatása</t>
  </si>
  <si>
    <t>2./1</t>
  </si>
  <si>
    <t>2./2</t>
  </si>
  <si>
    <t>2./3</t>
  </si>
  <si>
    <t>2./4</t>
  </si>
  <si>
    <t>1./1</t>
  </si>
  <si>
    <t>1./2</t>
  </si>
  <si>
    <t>1./3</t>
  </si>
  <si>
    <t>1..</t>
  </si>
  <si>
    <t>II/3/a</t>
  </si>
  <si>
    <t>II/3/b</t>
  </si>
  <si>
    <t>Működési kiadások összesen</t>
  </si>
  <si>
    <t>Pápakörnyéki Önkormányzatok Feladatellátó Társulása által működtetett</t>
  </si>
  <si>
    <t>Pápakörnyéki Önkormányzatok Feladatellátó Intézmény</t>
  </si>
  <si>
    <t>Bevételi jogcímek</t>
  </si>
  <si>
    <t>Bevételek összesen</t>
  </si>
  <si>
    <t>Közalkalmazottak törvény szerinti illetménye</t>
  </si>
  <si>
    <t>Közalkalmazottak közlekedési költségtérítése</t>
  </si>
  <si>
    <t>Munkaadót terhelő járulékok</t>
  </si>
  <si>
    <t>Szociális hozzájárulási adó</t>
  </si>
  <si>
    <t>Kiadások összesen</t>
  </si>
  <si>
    <t>Közalkalmazottak túlóra, helyettesítési díja</t>
  </si>
  <si>
    <t>Készletbeszerzés</t>
  </si>
  <si>
    <t>Kommunkikácós szolgáltatások</t>
  </si>
  <si>
    <t>Szolgáltatási kiadások</t>
  </si>
  <si>
    <t>Kiküldetési kiadások</t>
  </si>
  <si>
    <t>Működési célú előzetesen felszámított ÁFA</t>
  </si>
  <si>
    <t>Egyéb dologi kiadás</t>
  </si>
  <si>
    <t>Települések</t>
  </si>
  <si>
    <t>lakosság-</t>
  </si>
  <si>
    <t>Házi orvosi ügyelet</t>
  </si>
  <si>
    <t>Igazgatás</t>
  </si>
  <si>
    <t>Sport</t>
  </si>
  <si>
    <t>önkormányzati hozzájárulás feladatonként Ft/fő</t>
  </si>
  <si>
    <t>Bankonyszentiván</t>
  </si>
  <si>
    <t>Magyargencs</t>
  </si>
  <si>
    <t>Pápadereske</t>
  </si>
  <si>
    <t>feladatonként</t>
  </si>
  <si>
    <t>V/2.</t>
  </si>
  <si>
    <t>Előző évi normatíva visszafizetése</t>
  </si>
  <si>
    <t>Család és gyermekjóléti szolg.</t>
  </si>
  <si>
    <t>Házi orvosi ügyeleti ellátás</t>
  </si>
  <si>
    <t>Külső személyi juttatás</t>
  </si>
  <si>
    <t>Közüzemi díjak</t>
  </si>
  <si>
    <t>(Közös hivatalhoz tartozó települések száma 5 és 8 közötti)</t>
  </si>
  <si>
    <t xml:space="preserve">Mutatószám </t>
  </si>
  <si>
    <t>(feladatellátáshoz tartozó közös hivatalok száma alapján)</t>
  </si>
  <si>
    <t xml:space="preserve">Család és gyermekjóléti szolgáltatási alapnormatíva </t>
  </si>
  <si>
    <t>Család és gyermekjóléti szolgáltatási kiegészítő normatíva</t>
  </si>
  <si>
    <t>9 db</t>
  </si>
  <si>
    <t>3 db</t>
  </si>
  <si>
    <t>Vaszar Község Önkormányzatnak Munkaszervezet működéséhez átadott</t>
  </si>
  <si>
    <t>Lakosságszám</t>
  </si>
  <si>
    <t>Család és gyermekj. szolg.</t>
  </si>
  <si>
    <t>Települések száma</t>
  </si>
  <si>
    <t>Előző évi maradvány igénybevétele</t>
  </si>
  <si>
    <t>I/3.</t>
  </si>
  <si>
    <t>I/4.</t>
  </si>
  <si>
    <t>I/5.</t>
  </si>
  <si>
    <t>III/1.</t>
  </si>
  <si>
    <t>III/2.</t>
  </si>
  <si>
    <t>III/3.</t>
  </si>
  <si>
    <t>III/4.</t>
  </si>
  <si>
    <t>III/5.</t>
  </si>
  <si>
    <t>III/6.</t>
  </si>
  <si>
    <t>III/7.</t>
  </si>
  <si>
    <t>Maradvány igénybevétele</t>
  </si>
  <si>
    <t>III. 3.a</t>
  </si>
  <si>
    <t>III. 3. aab</t>
  </si>
  <si>
    <t>III. 3. da</t>
  </si>
  <si>
    <t>Házi segítségnyújtás - szociális segítés</t>
  </si>
  <si>
    <t>III. 3. db</t>
  </si>
  <si>
    <t xml:space="preserve">Házi segítségnyújtás - személyi gondozás társulás által történő feladatellátása </t>
  </si>
  <si>
    <t xml:space="preserve"> Ft-ban</t>
  </si>
  <si>
    <t>Ft-ban</t>
  </si>
  <si>
    <t>9. melléklet</t>
  </si>
  <si>
    <t>Nyitó pénzkészlet</t>
  </si>
  <si>
    <t>20.</t>
  </si>
  <si>
    <t>Záró pénzkészlet</t>
  </si>
  <si>
    <t>Támogatási kölcsönök visszatérülése</t>
  </si>
  <si>
    <t>Előző évi maradvány igénybevétele működési célra</t>
  </si>
  <si>
    <t>Előző évi maradvány igénybevétele felhalmozási célra</t>
  </si>
  <si>
    <t>10. melléklet</t>
  </si>
  <si>
    <t>44+2</t>
  </si>
  <si>
    <t>IV/1.</t>
  </si>
  <si>
    <t>Informatikai eszközök beszerzése</t>
  </si>
  <si>
    <t>Önkormányzatok  hozzájárulása ellátandó feladataikhoz</t>
  </si>
  <si>
    <t>OEP finanszírozás</t>
  </si>
  <si>
    <t>Pénzeszköz átvételek összesen</t>
  </si>
  <si>
    <t>Pénzeszköz átadás összesen</t>
  </si>
  <si>
    <t>5a melléklet</t>
  </si>
  <si>
    <t>Kormányzati funkció</t>
  </si>
  <si>
    <t>Család és gyermekjóléti szolgálat</t>
  </si>
  <si>
    <t>Önkormányzatok igazgatási tevékenysége</t>
  </si>
  <si>
    <t>klíma beépítése</t>
  </si>
  <si>
    <t>villamoshálózat fejlesztése</t>
  </si>
  <si>
    <t>Felhalmozási kiadások összesen</t>
  </si>
  <si>
    <t>Fejezet, cím</t>
  </si>
  <si>
    <t>VI. 2/2</t>
  </si>
  <si>
    <t>VI. 2/3</t>
  </si>
  <si>
    <t>VI. 1/1</t>
  </si>
  <si>
    <t>B E V É T E L E K</t>
  </si>
  <si>
    <t>2019. évi tervezett kiadásaihoz a tagönkormányzatok hozzájárulása feladatonként</t>
  </si>
  <si>
    <t>2019. évi likviditási terve</t>
  </si>
  <si>
    <t>2019. évre tervezett gesztor önkormányzattól, Vaszar Község Önkormányzatától átvett normatív támogatásai</t>
  </si>
  <si>
    <t>2019. évi előirányzatfelhasználási ütemterve</t>
  </si>
  <si>
    <t>2019. évi bevételi-kiadási előirányzatainak mérlegszerű bemutatása</t>
  </si>
  <si>
    <t>2019. évi tervezett felhalmozási kiadásai kormányzati funkciónként</t>
  </si>
  <si>
    <t>2019. évi tervezett pénzeszköz átadása és átvétele</t>
  </si>
  <si>
    <t>2019. évi tervezett bevételei és kiadásai</t>
  </si>
  <si>
    <t>2019. évi tervezett kiadásai feladatonként</t>
  </si>
  <si>
    <t>2019. évi tervezett kiadásai</t>
  </si>
  <si>
    <t>2019. évi tervezett bevételei jogcímenként</t>
  </si>
  <si>
    <t>a 2018. évi L. tv. 2. számú melléklete szerint</t>
  </si>
  <si>
    <t>17 fő</t>
  </si>
  <si>
    <t>102 fő</t>
  </si>
  <si>
    <t>Gesztor önkormányzattól normatíva átvétele 2019. évre</t>
  </si>
  <si>
    <t xml:space="preserve">Gesztor önkormányzattól 2018. évi pótnormatíva átvétele </t>
  </si>
  <si>
    <t>Működési célú átvett pénzeszközök álllamháztartáson kívül</t>
  </si>
  <si>
    <t>45+2</t>
  </si>
  <si>
    <t>Kisértékű tárgyi eszköz beszerzése</t>
  </si>
  <si>
    <t>4. melléklet</t>
  </si>
  <si>
    <t>EKG gép vásárlás</t>
  </si>
  <si>
    <t>Kisértékű tárgyi eszközök vásárlása</t>
  </si>
  <si>
    <t>Irányítószervi támogatás folyósítása</t>
  </si>
  <si>
    <t>Gesztor önkormányzattól 2019. évi normatív támogatások átvétele</t>
  </si>
  <si>
    <t>Gesztor önkormányzattól 2018. évi pótnormatíva  átvétele</t>
  </si>
  <si>
    <t>kisértékű tárgyi eszközök vásárlása</t>
  </si>
  <si>
    <t>1 db szőnyeg</t>
  </si>
  <si>
    <t>11 db irodaszék</t>
  </si>
  <si>
    <t xml:space="preserve">szekrénymagasító </t>
  </si>
  <si>
    <t>Társulás felhalmozási kiadásai összesen</t>
  </si>
  <si>
    <t>Intézmény felhalmozási kiadásai összesen</t>
  </si>
  <si>
    <t>Pápakörnyéki Önkrományzatok Feladatellátó Társulása                        eredeti előirányzat</t>
  </si>
  <si>
    <t>Pápakörnyéki Önkormányzatok Feladatellátó Társulása                       eredeti előirányzat</t>
  </si>
  <si>
    <t>Végleg. átvett pénzeszk áh.kiv.</t>
  </si>
  <si>
    <t>1 db számítógép, monitorral</t>
  </si>
  <si>
    <t>számítógépek nyomtató beszerzése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</si>
</sst>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m\.\ d\.;@"/>
    <numFmt numFmtId="167" formatCode="#&quot; &quot;?/2"/>
    <numFmt numFmtId="168" formatCode="[$-40E]yyyy\.\ mmmm\ d\."/>
    <numFmt numFmtId="169" formatCode="#,##0.0000"/>
    <numFmt numFmtId="170" formatCode="#&quot; &quot;?/4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1"/>
      <color indexed="8"/>
      <name val="Calibri"/>
      <family val="2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8"/>
      <color indexed="8"/>
      <name val="Garamond"/>
      <family val="1"/>
    </font>
    <font>
      <sz val="7"/>
      <color indexed="8"/>
      <name val="Garamond"/>
      <family val="1"/>
    </font>
    <font>
      <sz val="7"/>
      <color indexed="8"/>
      <name val="Calibri"/>
      <family val="2"/>
    </font>
    <font>
      <b/>
      <sz val="7"/>
      <color indexed="8"/>
      <name val="Garamond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1" fillId="0" borderId="0" applyFont="0" applyFill="0" applyBorder="0" applyAlignment="0" applyProtection="0"/>
  </cellStyleXfs>
  <cellXfs count="442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/>
    </xf>
    <xf numFmtId="165" fontId="2" fillId="0" borderId="0" xfId="40" applyNumberFormat="1" applyFont="1" applyAlignment="1">
      <alignment horizontal="right"/>
    </xf>
    <xf numFmtId="165" fontId="8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3" fontId="3" fillId="0" borderId="10" xfId="4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5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21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8" xfId="4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21" xfId="0" applyFont="1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6" xfId="0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165" fontId="2" fillId="0" borderId="27" xfId="40" applyNumberFormat="1" applyFont="1" applyBorder="1" applyAlignment="1">
      <alignment horizontal="right"/>
    </xf>
    <xf numFmtId="165" fontId="3" fillId="0" borderId="27" xfId="40" applyNumberFormat="1" applyFont="1" applyBorder="1" applyAlignment="1">
      <alignment horizontal="right"/>
    </xf>
    <xf numFmtId="165" fontId="3" fillId="0" borderId="28" xfId="40" applyNumberFormat="1" applyFont="1" applyBorder="1" applyAlignment="1">
      <alignment horizontal="right"/>
    </xf>
    <xf numFmtId="49" fontId="3" fillId="0" borderId="29" xfId="0" applyNumberFormat="1" applyFont="1" applyBorder="1" applyAlignment="1">
      <alignment/>
    </xf>
    <xf numFmtId="0" fontId="10" fillId="0" borderId="13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64" fontId="6" fillId="0" borderId="38" xfId="40" applyNumberFormat="1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3" fontId="3" fillId="0" borderId="28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3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11" fillId="0" borderId="46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1" fillId="0" borderId="32" xfId="0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2" fontId="8" fillId="0" borderId="31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" fontId="8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170" fontId="8" fillId="0" borderId="3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/>
    </xf>
    <xf numFmtId="3" fontId="3" fillId="0" borderId="19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/>
    </xf>
    <xf numFmtId="3" fontId="3" fillId="0" borderId="19" xfId="40" applyNumberFormat="1" applyFont="1" applyBorder="1" applyAlignment="1">
      <alignment/>
    </xf>
    <xf numFmtId="3" fontId="3" fillId="0" borderId="18" xfId="40" applyNumberFormat="1" applyFont="1" applyBorder="1" applyAlignment="1">
      <alignment/>
    </xf>
    <xf numFmtId="3" fontId="3" fillId="0" borderId="20" xfId="40" applyNumberFormat="1" applyFont="1" applyBorder="1" applyAlignment="1">
      <alignment/>
    </xf>
    <xf numFmtId="0" fontId="2" fillId="0" borderId="47" xfId="0" applyFont="1" applyBorder="1" applyAlignment="1">
      <alignment horizontal="left"/>
    </xf>
    <xf numFmtId="3" fontId="2" fillId="0" borderId="35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7" fontId="2" fillId="0" borderId="3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14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56" xfId="0" applyFont="1" applyBorder="1" applyAlignment="1">
      <alignment/>
    </xf>
    <xf numFmtId="0" fontId="14" fillId="0" borderId="57" xfId="0" applyFont="1" applyBorder="1" applyAlignment="1">
      <alignment horizontal="center"/>
    </xf>
    <xf numFmtId="0" fontId="55" fillId="0" borderId="39" xfId="0" applyFont="1" applyBorder="1" applyAlignment="1">
      <alignment/>
    </xf>
    <xf numFmtId="0" fontId="55" fillId="0" borderId="27" xfId="0" applyFont="1" applyBorder="1" applyAlignment="1">
      <alignment/>
    </xf>
    <xf numFmtId="0" fontId="55" fillId="0" borderId="56" xfId="0" applyFont="1" applyBorder="1" applyAlignment="1">
      <alignment/>
    </xf>
    <xf numFmtId="0" fontId="55" fillId="0" borderId="38" xfId="0" applyFont="1" applyFill="1" applyBorder="1" applyAlignment="1">
      <alignment/>
    </xf>
    <xf numFmtId="0" fontId="15" fillId="0" borderId="19" xfId="0" applyFont="1" applyBorder="1" applyAlignment="1">
      <alignment horizontal="left"/>
    </xf>
    <xf numFmtId="0" fontId="55" fillId="0" borderId="27" xfId="0" applyFont="1" applyFill="1" applyBorder="1" applyAlignment="1">
      <alignment/>
    </xf>
    <xf numFmtId="0" fontId="14" fillId="0" borderId="53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3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3" fontId="2" fillId="0" borderId="49" xfId="0" applyNumberFormat="1" applyFont="1" applyBorder="1" applyAlignment="1">
      <alignment/>
    </xf>
    <xf numFmtId="3" fontId="2" fillId="0" borderId="58" xfId="0" applyNumberFormat="1" applyFont="1" applyBorder="1" applyAlignment="1">
      <alignment horizontal="right"/>
    </xf>
    <xf numFmtId="3" fontId="2" fillId="0" borderId="59" xfId="0" applyNumberFormat="1" applyFont="1" applyBorder="1" applyAlignment="1">
      <alignment horizontal="right"/>
    </xf>
    <xf numFmtId="167" fontId="2" fillId="0" borderId="45" xfId="0" applyNumberFormat="1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4" fillId="0" borderId="28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3" fontId="3" fillId="0" borderId="21" xfId="40" applyNumberFormat="1" applyFont="1" applyBorder="1" applyAlignment="1">
      <alignment horizontal="right"/>
    </xf>
    <xf numFmtId="3" fontId="3" fillId="0" borderId="60" xfId="40" applyNumberFormat="1" applyFont="1" applyBorder="1" applyAlignment="1">
      <alignment horizontal="right"/>
    </xf>
    <xf numFmtId="3" fontId="2" fillId="0" borderId="19" xfId="40" applyNumberFormat="1" applyFont="1" applyBorder="1" applyAlignment="1">
      <alignment horizontal="right"/>
    </xf>
    <xf numFmtId="3" fontId="3" fillId="0" borderId="20" xfId="40" applyNumberFormat="1" applyFont="1" applyBorder="1" applyAlignment="1">
      <alignment horizontal="right"/>
    </xf>
    <xf numFmtId="0" fontId="2" fillId="0" borderId="26" xfId="0" applyFont="1" applyBorder="1" applyAlignment="1">
      <alignment horizontal="center" wrapText="1"/>
    </xf>
    <xf numFmtId="3" fontId="3" fillId="0" borderId="21" xfId="4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58" fillId="0" borderId="16" xfId="0" applyFont="1" applyBorder="1" applyAlignment="1">
      <alignment/>
    </xf>
    <xf numFmtId="0" fontId="17" fillId="0" borderId="21" xfId="0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21" xfId="0" applyFont="1" applyBorder="1" applyAlignment="1">
      <alignment/>
    </xf>
    <xf numFmtId="3" fontId="58" fillId="0" borderId="10" xfId="0" applyNumberFormat="1" applyFont="1" applyBorder="1" applyAlignment="1">
      <alignment/>
    </xf>
    <xf numFmtId="3" fontId="18" fillId="0" borderId="19" xfId="0" applyNumberFormat="1" applyFont="1" applyBorder="1" applyAlignment="1">
      <alignment/>
    </xf>
    <xf numFmtId="0" fontId="58" fillId="0" borderId="25" xfId="0" applyFont="1" applyBorder="1" applyAlignment="1">
      <alignment/>
    </xf>
    <xf numFmtId="0" fontId="17" fillId="0" borderId="17" xfId="0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3" fontId="59" fillId="0" borderId="11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3" fontId="59" fillId="32" borderId="11" xfId="0" applyNumberFormat="1" applyFont="1" applyFill="1" applyBorder="1" applyAlignment="1">
      <alignment/>
    </xf>
    <xf numFmtId="3" fontId="59" fillId="0" borderId="32" xfId="0" applyNumberFormat="1" applyFont="1" applyBorder="1" applyAlignment="1">
      <alignment/>
    </xf>
    <xf numFmtId="3" fontId="59" fillId="0" borderId="35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59" fillId="32" borderId="10" xfId="0" applyNumberFormat="1" applyFont="1" applyFill="1" applyBorder="1" applyAlignment="1">
      <alignment/>
    </xf>
    <xf numFmtId="3" fontId="59" fillId="0" borderId="19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3" fontId="59" fillId="32" borderId="0" xfId="0" applyNumberFormat="1" applyFont="1" applyFill="1" applyBorder="1" applyAlignment="1">
      <alignment/>
    </xf>
    <xf numFmtId="3" fontId="59" fillId="32" borderId="35" xfId="0" applyNumberFormat="1" applyFont="1" applyFill="1" applyBorder="1" applyAlignment="1">
      <alignment/>
    </xf>
    <xf numFmtId="3" fontId="59" fillId="0" borderId="13" xfId="0" applyNumberFormat="1" applyFont="1" applyBorder="1" applyAlignment="1">
      <alignment/>
    </xf>
    <xf numFmtId="3" fontId="59" fillId="0" borderId="61" xfId="0" applyNumberFormat="1" applyFont="1" applyBorder="1" applyAlignment="1">
      <alignment/>
    </xf>
    <xf numFmtId="3" fontId="59" fillId="32" borderId="58" xfId="0" applyNumberFormat="1" applyFont="1" applyFill="1" applyBorder="1" applyAlignment="1">
      <alignment/>
    </xf>
    <xf numFmtId="3" fontId="59" fillId="32" borderId="61" xfId="0" applyNumberFormat="1" applyFont="1" applyFill="1" applyBorder="1" applyAlignment="1">
      <alignment/>
    </xf>
    <xf numFmtId="3" fontId="59" fillId="0" borderId="59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 horizontal="right"/>
    </xf>
    <xf numFmtId="3" fontId="59" fillId="32" borderId="10" xfId="0" applyNumberFormat="1" applyFont="1" applyFill="1" applyBorder="1" applyAlignment="1">
      <alignment horizontal="right"/>
    </xf>
    <xf numFmtId="3" fontId="59" fillId="0" borderId="19" xfId="0" applyNumberFormat="1" applyFont="1" applyBorder="1" applyAlignment="1">
      <alignment horizontal="right"/>
    </xf>
    <xf numFmtId="3" fontId="59" fillId="0" borderId="61" xfId="0" applyNumberFormat="1" applyFont="1" applyBorder="1" applyAlignment="1">
      <alignment horizontal="right"/>
    </xf>
    <xf numFmtId="3" fontId="59" fillId="0" borderId="59" xfId="0" applyNumberFormat="1" applyFont="1" applyBorder="1" applyAlignment="1">
      <alignment horizontal="right"/>
    </xf>
    <xf numFmtId="3" fontId="20" fillId="0" borderId="42" xfId="0" applyNumberFormat="1" applyFont="1" applyBorder="1" applyAlignment="1">
      <alignment/>
    </xf>
    <xf numFmtId="3" fontId="20" fillId="0" borderId="62" xfId="0" applyNumberFormat="1" applyFont="1" applyBorder="1" applyAlignment="1">
      <alignment horizontal="right"/>
    </xf>
    <xf numFmtId="3" fontId="20" fillId="0" borderId="63" xfId="0" applyNumberFormat="1" applyFont="1" applyBorder="1" applyAlignment="1">
      <alignment horizontal="right"/>
    </xf>
    <xf numFmtId="3" fontId="20" fillId="0" borderId="64" xfId="0" applyNumberFormat="1" applyFont="1" applyBorder="1" applyAlignment="1">
      <alignment horizontal="right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3" fontId="20" fillId="0" borderId="53" xfId="0" applyNumberFormat="1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3" fontId="19" fillId="0" borderId="12" xfId="0" applyNumberFormat="1" applyFont="1" applyBorder="1" applyAlignment="1">
      <alignment horizontal="right"/>
    </xf>
    <xf numFmtId="3" fontId="59" fillId="0" borderId="12" xfId="0" applyNumberFormat="1" applyFont="1" applyBorder="1" applyAlignment="1">
      <alignment horizontal="right"/>
    </xf>
    <xf numFmtId="3" fontId="59" fillId="32" borderId="48" xfId="0" applyNumberFormat="1" applyFont="1" applyFill="1" applyBorder="1" applyAlignment="1">
      <alignment horizontal="right"/>
    </xf>
    <xf numFmtId="3" fontId="20" fillId="0" borderId="52" xfId="0" applyNumberFormat="1" applyFont="1" applyBorder="1" applyAlignment="1">
      <alignment horizontal="right"/>
    </xf>
    <xf numFmtId="3" fontId="59" fillId="33" borderId="47" xfId="0" applyNumberFormat="1" applyFont="1" applyFill="1" applyBorder="1" applyAlignment="1">
      <alignment/>
    </xf>
    <xf numFmtId="3" fontId="59" fillId="0" borderId="21" xfId="0" applyNumberFormat="1" applyFont="1" applyBorder="1" applyAlignment="1">
      <alignment/>
    </xf>
    <xf numFmtId="3" fontId="59" fillId="32" borderId="21" xfId="0" applyNumberFormat="1" applyFont="1" applyFill="1" applyBorder="1" applyAlignment="1">
      <alignment/>
    </xf>
    <xf numFmtId="3" fontId="59" fillId="33" borderId="49" xfId="0" applyNumberFormat="1" applyFont="1" applyFill="1" applyBorder="1" applyAlignment="1">
      <alignment/>
    </xf>
    <xf numFmtId="3" fontId="19" fillId="0" borderId="21" xfId="0" applyNumberFormat="1" applyFont="1" applyBorder="1" applyAlignment="1">
      <alignment horizontal="right"/>
    </xf>
    <xf numFmtId="3" fontId="59" fillId="0" borderId="21" xfId="0" applyNumberFormat="1" applyFont="1" applyBorder="1" applyAlignment="1">
      <alignment horizontal="right"/>
    </xf>
    <xf numFmtId="3" fontId="59" fillId="32" borderId="21" xfId="0" applyNumberFormat="1" applyFont="1" applyFill="1" applyBorder="1" applyAlignment="1">
      <alignment horizontal="right"/>
    </xf>
    <xf numFmtId="3" fontId="59" fillId="0" borderId="49" xfId="0" applyNumberFormat="1" applyFont="1" applyBorder="1" applyAlignment="1">
      <alignment horizontal="right"/>
    </xf>
    <xf numFmtId="3" fontId="59" fillId="32" borderId="13" xfId="0" applyNumberFormat="1" applyFont="1" applyFill="1" applyBorder="1" applyAlignment="1">
      <alignment/>
    </xf>
    <xf numFmtId="3" fontId="59" fillId="33" borderId="13" xfId="0" applyNumberFormat="1" applyFont="1" applyFill="1" applyBorder="1" applyAlignment="1">
      <alignment/>
    </xf>
    <xf numFmtId="3" fontId="59" fillId="33" borderId="10" xfId="0" applyNumberFormat="1" applyFont="1" applyFill="1" applyBorder="1" applyAlignment="1">
      <alignment/>
    </xf>
    <xf numFmtId="3" fontId="59" fillId="34" borderId="13" xfId="0" applyNumberFormat="1" applyFont="1" applyFill="1" applyBorder="1" applyAlignment="1">
      <alignment/>
    </xf>
    <xf numFmtId="3" fontId="59" fillId="33" borderId="10" xfId="0" applyNumberFormat="1" applyFont="1" applyFill="1" applyBorder="1" applyAlignment="1">
      <alignment horizontal="right"/>
    </xf>
    <xf numFmtId="3" fontId="59" fillId="34" borderId="61" xfId="0" applyNumberFormat="1" applyFont="1" applyFill="1" applyBorder="1" applyAlignment="1">
      <alignment horizontal="right"/>
    </xf>
    <xf numFmtId="3" fontId="59" fillId="33" borderId="21" xfId="0" applyNumberFormat="1" applyFont="1" applyFill="1" applyBorder="1" applyAlignment="1">
      <alignment/>
    </xf>
    <xf numFmtId="3" fontId="19" fillId="33" borderId="21" xfId="0" applyNumberFormat="1" applyFont="1" applyFill="1" applyBorder="1" applyAlignment="1">
      <alignment horizontal="right"/>
    </xf>
    <xf numFmtId="3" fontId="59" fillId="33" borderId="21" xfId="0" applyNumberFormat="1" applyFont="1" applyFill="1" applyBorder="1" applyAlignment="1">
      <alignment horizontal="right"/>
    </xf>
    <xf numFmtId="3" fontId="59" fillId="34" borderId="21" xfId="0" applyNumberFormat="1" applyFont="1" applyFill="1" applyBorder="1" applyAlignment="1">
      <alignment/>
    </xf>
    <xf numFmtId="3" fontId="59" fillId="34" borderId="10" xfId="0" applyNumberFormat="1" applyFont="1" applyFill="1" applyBorder="1" applyAlignment="1">
      <alignment/>
    </xf>
    <xf numFmtId="3" fontId="20" fillId="0" borderId="53" xfId="0" applyNumberFormat="1" applyFont="1" applyBorder="1" applyAlignment="1">
      <alignment horizontal="right"/>
    </xf>
    <xf numFmtId="3" fontId="0" fillId="0" borderId="27" xfId="0" applyNumberFormat="1" applyBorder="1" applyAlignment="1">
      <alignment/>
    </xf>
    <xf numFmtId="3" fontId="51" fillId="0" borderId="27" xfId="0" applyNumberFormat="1" applyFont="1" applyBorder="1" applyAlignment="1">
      <alignment/>
    </xf>
    <xf numFmtId="3" fontId="3" fillId="0" borderId="59" xfId="0" applyNumberFormat="1" applyFont="1" applyBorder="1" applyAlignment="1">
      <alignment horizontal="right"/>
    </xf>
    <xf numFmtId="165" fontId="8" fillId="0" borderId="21" xfId="40" applyNumberFormat="1" applyFont="1" applyBorder="1" applyAlignment="1">
      <alignment horizontal="right"/>
    </xf>
    <xf numFmtId="0" fontId="8" fillId="0" borderId="4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3" fillId="0" borderId="60" xfId="0" applyNumberFormat="1" applyFont="1" applyBorder="1" applyAlignment="1">
      <alignment/>
    </xf>
    <xf numFmtId="165" fontId="8" fillId="0" borderId="18" xfId="40" applyNumberFormat="1" applyFont="1" applyBorder="1" applyAlignment="1">
      <alignment horizontal="right"/>
    </xf>
    <xf numFmtId="165" fontId="3" fillId="0" borderId="20" xfId="40" applyNumberFormat="1" applyFont="1" applyBorder="1" applyAlignment="1">
      <alignment/>
    </xf>
    <xf numFmtId="0" fontId="7" fillId="0" borderId="65" xfId="0" applyFont="1" applyBorder="1" applyAlignment="1">
      <alignment horizontal="center"/>
    </xf>
    <xf numFmtId="49" fontId="3" fillId="0" borderId="25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3" fontId="59" fillId="0" borderId="47" xfId="0" applyNumberFormat="1" applyFont="1" applyBorder="1" applyAlignment="1">
      <alignment/>
    </xf>
    <xf numFmtId="3" fontId="59" fillId="32" borderId="47" xfId="0" applyNumberFormat="1" applyFont="1" applyFill="1" applyBorder="1" applyAlignment="1">
      <alignment/>
    </xf>
    <xf numFmtId="3" fontId="59" fillId="0" borderId="66" xfId="0" applyNumberFormat="1" applyFont="1" applyBorder="1" applyAlignment="1">
      <alignment/>
    </xf>
    <xf numFmtId="3" fontId="59" fillId="0" borderId="49" xfId="0" applyNumberFormat="1" applyFont="1" applyBorder="1" applyAlignment="1">
      <alignment/>
    </xf>
    <xf numFmtId="0" fontId="59" fillId="0" borderId="39" xfId="0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56" xfId="0" applyFont="1" applyBorder="1" applyAlignment="1">
      <alignment/>
    </xf>
    <xf numFmtId="3" fontId="59" fillId="0" borderId="27" xfId="0" applyNumberFormat="1" applyFont="1" applyBorder="1" applyAlignment="1">
      <alignment/>
    </xf>
    <xf numFmtId="0" fontId="59" fillId="0" borderId="56" xfId="0" applyFont="1" applyFill="1" applyBorder="1" applyAlignment="1">
      <alignment/>
    </xf>
    <xf numFmtId="3" fontId="59" fillId="0" borderId="56" xfId="0" applyNumberFormat="1" applyFont="1" applyBorder="1" applyAlignment="1">
      <alignment/>
    </xf>
    <xf numFmtId="0" fontId="59" fillId="0" borderId="38" xfId="0" applyFont="1" applyBorder="1" applyAlignment="1">
      <alignment/>
    </xf>
    <xf numFmtId="0" fontId="19" fillId="0" borderId="27" xfId="0" applyFont="1" applyBorder="1" applyAlignment="1">
      <alignment/>
    </xf>
    <xf numFmtId="0" fontId="59" fillId="0" borderId="28" xfId="0" applyFont="1" applyBorder="1" applyAlignment="1">
      <alignment/>
    </xf>
    <xf numFmtId="3" fontId="59" fillId="33" borderId="49" xfId="0" applyNumberFormat="1" applyFont="1" applyFill="1" applyBorder="1" applyAlignment="1">
      <alignment horizontal="right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right"/>
    </xf>
    <xf numFmtId="0" fontId="60" fillId="0" borderId="24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60" fillId="0" borderId="67" xfId="0" applyFont="1" applyBorder="1" applyAlignment="1">
      <alignment horizontal="center"/>
    </xf>
    <xf numFmtId="0" fontId="60" fillId="0" borderId="29" xfId="0" applyFont="1" applyBorder="1" applyAlignment="1">
      <alignment/>
    </xf>
    <xf numFmtId="0" fontId="59" fillId="0" borderId="29" xfId="0" applyFont="1" applyBorder="1" applyAlignment="1">
      <alignment/>
    </xf>
    <xf numFmtId="0" fontId="59" fillId="0" borderId="25" xfId="0" applyFont="1" applyBorder="1" applyAlignment="1">
      <alignment/>
    </xf>
    <xf numFmtId="0" fontId="60" fillId="0" borderId="10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23" xfId="0" applyFont="1" applyBorder="1" applyAlignment="1">
      <alignment horizontal="center"/>
    </xf>
    <xf numFmtId="3" fontId="60" fillId="0" borderId="20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164" fontId="3" fillId="0" borderId="39" xfId="4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47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3" fillId="0" borderId="49" xfId="0" applyFont="1" applyBorder="1" applyAlignment="1">
      <alignment/>
    </xf>
    <xf numFmtId="49" fontId="2" fillId="0" borderId="12" xfId="0" applyNumberFormat="1" applyFont="1" applyBorder="1" applyAlignment="1">
      <alignment/>
    </xf>
    <xf numFmtId="3" fontId="60" fillId="0" borderId="19" xfId="0" applyNumberFormat="1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0" xfId="0" applyFont="1" applyBorder="1" applyAlignment="1">
      <alignment horizontal="right"/>
    </xf>
    <xf numFmtId="0" fontId="1" fillId="0" borderId="70" xfId="0" applyFont="1" applyBorder="1" applyAlignment="1">
      <alignment/>
    </xf>
    <xf numFmtId="49" fontId="3" fillId="0" borderId="29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5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" fillId="0" borderId="6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3" fontId="3" fillId="0" borderId="6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2" fontId="2" fillId="0" borderId="14" xfId="0" applyNumberFormat="1" applyFont="1" applyBorder="1" applyAlignment="1">
      <alignment horizontal="left"/>
    </xf>
    <xf numFmtId="12" fontId="2" fillId="0" borderId="66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12" fontId="2" fillId="0" borderId="15" xfId="0" applyNumberFormat="1" applyFont="1" applyBorder="1" applyAlignment="1">
      <alignment horizontal="left"/>
    </xf>
    <xf numFmtId="12" fontId="2" fillId="0" borderId="47" xfId="0" applyNumberFormat="1" applyFont="1" applyBorder="1" applyAlignment="1">
      <alignment horizontal="left"/>
    </xf>
    <xf numFmtId="0" fontId="3" fillId="0" borderId="68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3" fontId="20" fillId="0" borderId="62" xfId="0" applyNumberFormat="1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3" fontId="20" fillId="0" borderId="63" xfId="0" applyNumberFormat="1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3" fontId="20" fillId="0" borderId="70" xfId="0" applyNumberFormat="1" applyFont="1" applyBorder="1" applyAlignment="1">
      <alignment horizontal="center"/>
    </xf>
    <xf numFmtId="3" fontId="20" fillId="0" borderId="72" xfId="0" applyNumberFormat="1" applyFont="1" applyBorder="1" applyAlignment="1">
      <alignment horizontal="center"/>
    </xf>
    <xf numFmtId="3" fontId="20" fillId="0" borderId="64" xfId="0" applyNumberFormat="1" applyFont="1" applyBorder="1" applyAlignment="1">
      <alignment horizontal="center"/>
    </xf>
    <xf numFmtId="3" fontId="20" fillId="0" borderId="73" xfId="0" applyNumberFormat="1" applyFont="1" applyBorder="1" applyAlignment="1">
      <alignment horizontal="center"/>
    </xf>
    <xf numFmtId="3" fontId="59" fillId="0" borderId="64" xfId="0" applyNumberFormat="1" applyFont="1" applyBorder="1" applyAlignment="1">
      <alignment horizontal="center"/>
    </xf>
    <xf numFmtId="3" fontId="59" fillId="0" borderId="73" xfId="0" applyNumberFormat="1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3" fontId="19" fillId="0" borderId="62" xfId="0" applyNumberFormat="1" applyFont="1" applyBorder="1" applyAlignment="1">
      <alignment horizontal="center"/>
    </xf>
    <xf numFmtId="3" fontId="19" fillId="0" borderId="56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20" fillId="0" borderId="57" xfId="0" applyNumberFormat="1" applyFont="1" applyBorder="1" applyAlignment="1">
      <alignment horizontal="center"/>
    </xf>
    <xf numFmtId="0" fontId="14" fillId="0" borderId="5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C18" sqref="C18"/>
    </sheetView>
  </sheetViews>
  <sheetFormatPr defaultColWidth="9.140625" defaultRowHeight="15"/>
  <cols>
    <col min="1" max="1" width="7.57421875" style="0" customWidth="1"/>
    <col min="2" max="2" width="58.00390625" style="0" customWidth="1"/>
    <col min="3" max="3" width="25.28125" style="0" customWidth="1"/>
  </cols>
  <sheetData>
    <row r="1" spans="1:3" ht="14.25">
      <c r="A1" s="341" t="s">
        <v>106</v>
      </c>
      <c r="B1" s="341"/>
      <c r="C1" s="341"/>
    </row>
    <row r="2" spans="1:3" ht="14.25">
      <c r="A2" s="344" t="s">
        <v>114</v>
      </c>
      <c r="B2" s="344"/>
      <c r="C2" s="344"/>
    </row>
    <row r="3" spans="1:3" ht="14.25">
      <c r="A3" s="344" t="s">
        <v>313</v>
      </c>
      <c r="B3" s="344"/>
      <c r="C3" s="344"/>
    </row>
    <row r="4" spans="1:3" ht="15.75" customHeight="1" thickBot="1">
      <c r="A4" s="345" t="s">
        <v>274</v>
      </c>
      <c r="B4" s="346"/>
      <c r="C4" s="346"/>
    </row>
    <row r="5" spans="1:3" ht="57.75" customHeight="1">
      <c r="A5" s="63"/>
      <c r="B5" s="323" t="s">
        <v>302</v>
      </c>
      <c r="C5" s="324" t="s">
        <v>94</v>
      </c>
    </row>
    <row r="6" spans="1:3" ht="14.25">
      <c r="A6" s="37" t="s">
        <v>137</v>
      </c>
      <c r="B6" s="65"/>
      <c r="C6" s="115"/>
    </row>
    <row r="7" spans="1:3" ht="14.25" hidden="1">
      <c r="A7" s="37"/>
      <c r="B7" s="65"/>
      <c r="C7" s="86"/>
    </row>
    <row r="8" spans="1:3" ht="14.25" hidden="1">
      <c r="A8" s="37"/>
      <c r="B8" s="65"/>
      <c r="C8" s="86"/>
    </row>
    <row r="9" spans="1:3" ht="14.25" hidden="1">
      <c r="A9" s="37" t="s">
        <v>0</v>
      </c>
      <c r="B9" s="65"/>
      <c r="C9" s="86"/>
    </row>
    <row r="10" spans="1:3" ht="14.25" hidden="1">
      <c r="A10" s="37" t="s">
        <v>1</v>
      </c>
      <c r="B10" s="65"/>
      <c r="C10" s="86"/>
    </row>
    <row r="11" spans="1:3" ht="14.25">
      <c r="A11" s="37" t="s">
        <v>119</v>
      </c>
      <c r="B11" s="55" t="s">
        <v>100</v>
      </c>
      <c r="C11" s="87">
        <f>C12+C15</f>
        <v>13272000</v>
      </c>
    </row>
    <row r="12" spans="1:3" ht="14.25">
      <c r="A12" s="66" t="s">
        <v>95</v>
      </c>
      <c r="B12" s="65" t="s">
        <v>98</v>
      </c>
      <c r="C12" s="86">
        <v>12600000</v>
      </c>
    </row>
    <row r="13" spans="1:3" ht="14.25" hidden="1">
      <c r="A13" s="66"/>
      <c r="B13" s="55"/>
      <c r="C13" s="86"/>
    </row>
    <row r="14" spans="1:3" ht="14.25" hidden="1">
      <c r="A14" s="67"/>
      <c r="B14" s="55" t="s">
        <v>4</v>
      </c>
      <c r="C14" s="87"/>
    </row>
    <row r="15" spans="1:4" ht="14.25">
      <c r="A15" s="66" t="s">
        <v>96</v>
      </c>
      <c r="B15" s="65" t="s">
        <v>97</v>
      </c>
      <c r="C15" s="86">
        <v>672000</v>
      </c>
      <c r="D15" s="94"/>
    </row>
    <row r="16" spans="1:4" ht="14.25">
      <c r="A16" s="66"/>
      <c r="B16" s="65"/>
      <c r="C16" s="86"/>
      <c r="D16" s="188"/>
    </row>
    <row r="17" spans="1:3" ht="19.5" customHeight="1">
      <c r="A17" s="67" t="s">
        <v>52</v>
      </c>
      <c r="B17" s="55" t="s">
        <v>99</v>
      </c>
      <c r="C17" s="87">
        <f>C18+C20+C22+C23+C24</f>
        <v>153864000</v>
      </c>
    </row>
    <row r="18" spans="1:3" ht="14.25">
      <c r="A18" s="66" t="s">
        <v>101</v>
      </c>
      <c r="B18" s="65" t="s">
        <v>288</v>
      </c>
      <c r="C18" s="86">
        <v>36900000</v>
      </c>
    </row>
    <row r="19" spans="1:3" ht="14.25" hidden="1">
      <c r="A19" s="66"/>
      <c r="B19" s="55"/>
      <c r="C19" s="86"/>
    </row>
    <row r="20" spans="1:3" ht="14.25">
      <c r="A20" s="66" t="s">
        <v>118</v>
      </c>
      <c r="B20" s="65" t="s">
        <v>111</v>
      </c>
      <c r="C20" s="86">
        <v>1700000</v>
      </c>
    </row>
    <row r="21" spans="1:3" ht="14.25" hidden="1">
      <c r="A21" s="66"/>
      <c r="B21" s="65"/>
      <c r="C21" s="86"/>
    </row>
    <row r="22" spans="1:3" ht="14.25">
      <c r="A22" s="66" t="s">
        <v>210</v>
      </c>
      <c r="B22" s="65" t="s">
        <v>317</v>
      </c>
      <c r="C22" s="86">
        <v>79883000</v>
      </c>
    </row>
    <row r="23" spans="1:3" ht="14.25">
      <c r="A23" s="66" t="s">
        <v>211</v>
      </c>
      <c r="B23" s="65" t="s">
        <v>318</v>
      </c>
      <c r="C23" s="86">
        <v>1287000</v>
      </c>
    </row>
    <row r="24" spans="1:3" ht="14.25">
      <c r="A24" s="66" t="s">
        <v>211</v>
      </c>
      <c r="B24" s="65" t="s">
        <v>113</v>
      </c>
      <c r="C24" s="86">
        <v>34094000</v>
      </c>
    </row>
    <row r="25" spans="1:3" ht="14.25">
      <c r="A25" s="66"/>
      <c r="B25" s="65"/>
      <c r="C25" s="86"/>
    </row>
    <row r="26" spans="1:3" ht="14.25">
      <c r="A26" s="67" t="s">
        <v>53</v>
      </c>
      <c r="B26" s="55" t="s">
        <v>319</v>
      </c>
      <c r="C26" s="87">
        <v>16126000</v>
      </c>
    </row>
    <row r="27" spans="1:3" ht="14.25">
      <c r="A27" s="67" t="s">
        <v>55</v>
      </c>
      <c r="B27" s="55" t="s">
        <v>103</v>
      </c>
      <c r="C27" s="87"/>
    </row>
    <row r="28" spans="1:3" ht="14.25" hidden="1">
      <c r="A28" s="66"/>
      <c r="B28" s="55"/>
      <c r="C28" s="86"/>
    </row>
    <row r="29" spans="1:3" ht="14.25">
      <c r="A29" s="67" t="s">
        <v>54</v>
      </c>
      <c r="B29" s="55" t="s">
        <v>8</v>
      </c>
      <c r="C29" s="87"/>
    </row>
    <row r="30" spans="1:3" ht="14.25" hidden="1">
      <c r="A30" s="66"/>
      <c r="B30" s="65"/>
      <c r="C30" s="86"/>
    </row>
    <row r="31" spans="1:3" ht="14.25">
      <c r="A31" s="67" t="s">
        <v>56</v>
      </c>
      <c r="B31" s="55" t="s">
        <v>112</v>
      </c>
      <c r="C31" s="87"/>
    </row>
    <row r="32" spans="1:3" ht="14.25">
      <c r="A32" s="67" t="s">
        <v>57</v>
      </c>
      <c r="B32" s="55" t="s">
        <v>280</v>
      </c>
      <c r="C32" s="86"/>
    </row>
    <row r="33" spans="1:3" ht="14.25" hidden="1">
      <c r="A33" s="39"/>
      <c r="B33" s="55"/>
      <c r="C33" s="87"/>
    </row>
    <row r="34" spans="1:3" ht="14.25" hidden="1">
      <c r="A34" s="95"/>
      <c r="B34" s="96"/>
      <c r="C34" s="87"/>
    </row>
    <row r="35" spans="1:3" ht="14.25" hidden="1">
      <c r="A35" s="66"/>
      <c r="B35" s="65"/>
      <c r="C35" s="86"/>
    </row>
    <row r="36" spans="1:3" ht="14.25" hidden="1">
      <c r="A36" s="66"/>
      <c r="B36" s="65"/>
      <c r="C36" s="86"/>
    </row>
    <row r="37" spans="1:3" ht="24" customHeight="1" hidden="1">
      <c r="A37" s="347"/>
      <c r="B37" s="348"/>
      <c r="C37" s="87"/>
    </row>
    <row r="38" spans="1:3" ht="20.25" customHeight="1">
      <c r="A38" s="89"/>
      <c r="B38" s="97" t="s">
        <v>121</v>
      </c>
      <c r="C38" s="87">
        <f>C11+C17+C26</f>
        <v>183262000</v>
      </c>
    </row>
    <row r="39" spans="1:3" ht="14.25">
      <c r="A39" s="67" t="s">
        <v>58</v>
      </c>
      <c r="B39" s="55" t="s">
        <v>11</v>
      </c>
      <c r="C39" s="87">
        <v>17770000</v>
      </c>
    </row>
    <row r="40" spans="1:3" ht="14.25">
      <c r="A40" s="66" t="s">
        <v>122</v>
      </c>
      <c r="B40" s="65" t="s">
        <v>281</v>
      </c>
      <c r="C40" s="86">
        <v>17341000</v>
      </c>
    </row>
    <row r="41" spans="1:3" ht="14.25">
      <c r="A41" s="66" t="s">
        <v>123</v>
      </c>
      <c r="B41" s="65" t="s">
        <v>282</v>
      </c>
      <c r="C41" s="86">
        <v>429000</v>
      </c>
    </row>
    <row r="42" spans="1:3" ht="15" thickBot="1">
      <c r="A42" s="342" t="s">
        <v>44</v>
      </c>
      <c r="B42" s="343"/>
      <c r="C42" s="88">
        <f>C38+C39</f>
        <v>201032000</v>
      </c>
    </row>
    <row r="43" ht="14.25">
      <c r="A43" s="3"/>
    </row>
    <row r="44" ht="14.25">
      <c r="A44" s="3"/>
    </row>
  </sheetData>
  <sheetProtection/>
  <mergeCells count="6">
    <mergeCell ref="A1:C1"/>
    <mergeCell ref="A42:B42"/>
    <mergeCell ref="A2:C2"/>
    <mergeCell ref="A4:C4"/>
    <mergeCell ref="A37:B37"/>
    <mergeCell ref="A3:C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O6" sqref="O6"/>
    </sheetView>
  </sheetViews>
  <sheetFormatPr defaultColWidth="9.140625" defaultRowHeight="15"/>
  <cols>
    <col min="2" max="2" width="37.28125" style="0" customWidth="1"/>
    <col min="3" max="3" width="16.140625" style="0" customWidth="1"/>
    <col min="4" max="4" width="15.28125" style="0" customWidth="1"/>
    <col min="5" max="5" width="14.28125" style="0" customWidth="1"/>
    <col min="6" max="6" width="13.8515625" style="0" customWidth="1"/>
    <col min="7" max="7" width="14.421875" style="0" customWidth="1"/>
    <col min="8" max="8" width="14.8515625" style="0" customWidth="1"/>
    <col min="9" max="9" width="14.00390625" style="0" customWidth="1"/>
    <col min="10" max="11" width="13.140625" style="0" customWidth="1"/>
    <col min="12" max="12" width="13.28125" style="0" customWidth="1"/>
    <col min="13" max="13" width="14.00390625" style="0" customWidth="1"/>
    <col min="14" max="14" width="14.140625" style="0" customWidth="1"/>
    <col min="15" max="15" width="18.421875" style="0" customWidth="1"/>
  </cols>
  <sheetData>
    <row r="1" spans="1:15" ht="15">
      <c r="A1" s="209"/>
      <c r="B1" s="415" t="s">
        <v>276</v>
      </c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2" spans="1:15" ht="18">
      <c r="A2" s="416" t="s">
        <v>104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5" ht="18">
      <c r="A3" s="418" t="s">
        <v>304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</row>
    <row r="4" spans="1:15" ht="18" thickBo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1" t="s">
        <v>274</v>
      </c>
    </row>
    <row r="5" spans="1:15" ht="18">
      <c r="A5" s="212" t="s">
        <v>137</v>
      </c>
      <c r="B5" s="213" t="s">
        <v>35</v>
      </c>
      <c r="C5" s="214" t="s">
        <v>63</v>
      </c>
      <c r="D5" s="214" t="s">
        <v>52</v>
      </c>
      <c r="E5" s="214" t="s">
        <v>53</v>
      </c>
      <c r="F5" s="214" t="s">
        <v>55</v>
      </c>
      <c r="G5" s="214" t="s">
        <v>54</v>
      </c>
      <c r="H5" s="214" t="s">
        <v>56</v>
      </c>
      <c r="I5" s="214" t="s">
        <v>57</v>
      </c>
      <c r="J5" s="214" t="s">
        <v>58</v>
      </c>
      <c r="K5" s="214" t="s">
        <v>59</v>
      </c>
      <c r="L5" s="214" t="s">
        <v>60</v>
      </c>
      <c r="M5" s="214" t="s">
        <v>61</v>
      </c>
      <c r="N5" s="214" t="s">
        <v>62</v>
      </c>
      <c r="O5" s="215" t="s">
        <v>32</v>
      </c>
    </row>
    <row r="6" spans="1:15" ht="18">
      <c r="A6" s="216"/>
      <c r="B6" s="217" t="s">
        <v>277</v>
      </c>
      <c r="C6" s="218">
        <v>17770000</v>
      </c>
      <c r="D6" s="218">
        <v>14457000</v>
      </c>
      <c r="E6" s="218">
        <v>11335000</v>
      </c>
      <c r="F6" s="218">
        <v>21665000</v>
      </c>
      <c r="G6" s="218">
        <v>19520000</v>
      </c>
      <c r="H6" s="218">
        <v>14769000</v>
      </c>
      <c r="I6" s="218">
        <v>9553000</v>
      </c>
      <c r="J6" s="218">
        <v>4132000</v>
      </c>
      <c r="K6" s="218">
        <v>111000</v>
      </c>
      <c r="L6" s="218">
        <v>9999000</v>
      </c>
      <c r="M6" s="218">
        <v>7424000</v>
      </c>
      <c r="N6" s="218">
        <v>3734000</v>
      </c>
      <c r="O6" s="219"/>
    </row>
    <row r="7" spans="1:15" ht="18">
      <c r="A7" s="216"/>
      <c r="B7" s="217" t="s">
        <v>64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19"/>
    </row>
    <row r="8" spans="1:15" ht="18">
      <c r="A8" s="216" t="s">
        <v>2</v>
      </c>
      <c r="B8" s="221" t="s">
        <v>40</v>
      </c>
      <c r="C8" s="220">
        <v>1106000</v>
      </c>
      <c r="D8" s="220">
        <v>1106000</v>
      </c>
      <c r="E8" s="220">
        <v>1106000</v>
      </c>
      <c r="F8" s="220">
        <v>1106000</v>
      </c>
      <c r="G8" s="220">
        <v>1106000</v>
      </c>
      <c r="H8" s="220">
        <v>1106000</v>
      </c>
      <c r="I8" s="220">
        <v>1106000</v>
      </c>
      <c r="J8" s="220">
        <v>1106000</v>
      </c>
      <c r="K8" s="220">
        <v>1106000</v>
      </c>
      <c r="L8" s="220">
        <v>1106000</v>
      </c>
      <c r="M8" s="220">
        <v>1106000</v>
      </c>
      <c r="N8" s="220">
        <v>1106000</v>
      </c>
      <c r="O8" s="219">
        <f>SUM(C8:N8)</f>
        <v>13272000</v>
      </c>
    </row>
    <row r="9" spans="1:15" ht="18">
      <c r="A9" s="216" t="s">
        <v>3</v>
      </c>
      <c r="B9" s="221" t="s">
        <v>41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19"/>
    </row>
    <row r="10" spans="1:15" ht="18">
      <c r="A10" s="216" t="s">
        <v>5</v>
      </c>
      <c r="B10" s="221" t="s">
        <v>65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19"/>
    </row>
    <row r="11" spans="1:15" ht="18">
      <c r="A11" s="216" t="s">
        <v>6</v>
      </c>
      <c r="B11" s="221" t="s">
        <v>7</v>
      </c>
      <c r="C11" s="220">
        <v>9989000</v>
      </c>
      <c r="D11" s="220">
        <v>9989000</v>
      </c>
      <c r="E11" s="220">
        <v>24975000</v>
      </c>
      <c r="F11" s="220">
        <v>11865000</v>
      </c>
      <c r="G11" s="220">
        <v>9989000</v>
      </c>
      <c r="H11" s="220">
        <v>9989000</v>
      </c>
      <c r="I11" s="220">
        <v>9989000</v>
      </c>
      <c r="J11" s="220">
        <v>9989000</v>
      </c>
      <c r="K11" s="220">
        <v>24863000</v>
      </c>
      <c r="L11" s="220">
        <v>11632000</v>
      </c>
      <c r="M11" s="220">
        <v>10321000</v>
      </c>
      <c r="N11" s="220">
        <v>10274000</v>
      </c>
      <c r="O11" s="219">
        <f>SUM(C11:N11)</f>
        <v>153864000</v>
      </c>
    </row>
    <row r="12" spans="1:15" ht="18">
      <c r="A12" s="216" t="s">
        <v>17</v>
      </c>
      <c r="B12" s="221" t="s">
        <v>336</v>
      </c>
      <c r="C12" s="220">
        <v>1344000</v>
      </c>
      <c r="D12" s="220">
        <v>1344000</v>
      </c>
      <c r="E12" s="220">
        <v>1344000</v>
      </c>
      <c r="F12" s="220">
        <v>1344000</v>
      </c>
      <c r="G12" s="220">
        <v>1343000</v>
      </c>
      <c r="H12" s="220">
        <v>1344000</v>
      </c>
      <c r="I12" s="220">
        <v>1344000</v>
      </c>
      <c r="J12" s="220">
        <v>1344000</v>
      </c>
      <c r="K12" s="220">
        <v>1344000</v>
      </c>
      <c r="L12" s="220">
        <v>1344000</v>
      </c>
      <c r="M12" s="220">
        <v>1343000</v>
      </c>
      <c r="N12" s="220">
        <v>1344000</v>
      </c>
      <c r="O12" s="219">
        <f>SUM(C12:N12)</f>
        <v>16126000</v>
      </c>
    </row>
    <row r="13" spans="1:15" ht="18">
      <c r="A13" s="216" t="s">
        <v>9</v>
      </c>
      <c r="B13" s="221" t="s">
        <v>150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19"/>
    </row>
    <row r="14" spans="1:15" ht="18">
      <c r="A14" s="216" t="s">
        <v>19</v>
      </c>
      <c r="B14" s="221" t="s">
        <v>10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19"/>
    </row>
    <row r="15" spans="1:15" ht="18">
      <c r="A15" s="216" t="s">
        <v>21</v>
      </c>
      <c r="B15" s="217" t="s">
        <v>216</v>
      </c>
      <c r="C15" s="218">
        <f>SUM(C6:C14)</f>
        <v>30209000</v>
      </c>
      <c r="D15" s="218">
        <f aca="true" t="shared" si="0" ref="D15:N15">SUM(D8:D14)</f>
        <v>12439000</v>
      </c>
      <c r="E15" s="218">
        <f t="shared" si="0"/>
        <v>27425000</v>
      </c>
      <c r="F15" s="218">
        <f t="shared" si="0"/>
        <v>14315000</v>
      </c>
      <c r="G15" s="218">
        <f t="shared" si="0"/>
        <v>12438000</v>
      </c>
      <c r="H15" s="218">
        <f t="shared" si="0"/>
        <v>12439000</v>
      </c>
      <c r="I15" s="218">
        <f t="shared" si="0"/>
        <v>12439000</v>
      </c>
      <c r="J15" s="218">
        <f t="shared" si="0"/>
        <v>12439000</v>
      </c>
      <c r="K15" s="218">
        <f t="shared" si="0"/>
        <v>27313000</v>
      </c>
      <c r="L15" s="218">
        <f t="shared" si="0"/>
        <v>14082000</v>
      </c>
      <c r="M15" s="218">
        <f t="shared" si="0"/>
        <v>12770000</v>
      </c>
      <c r="N15" s="218">
        <f t="shared" si="0"/>
        <v>12724000</v>
      </c>
      <c r="O15" s="219">
        <f>SUM(C15:N15)</f>
        <v>201032000</v>
      </c>
    </row>
    <row r="16" spans="1:15" ht="18">
      <c r="A16" s="216"/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/>
    </row>
    <row r="17" spans="1:15" ht="18">
      <c r="A17" s="216" t="s">
        <v>50</v>
      </c>
      <c r="B17" s="217" t="s">
        <v>69</v>
      </c>
      <c r="C17" s="220"/>
      <c r="D17" s="220"/>
      <c r="E17" s="220"/>
      <c r="F17" s="220"/>
      <c r="G17" s="220"/>
      <c r="H17" s="220"/>
      <c r="I17" s="222"/>
      <c r="J17" s="220"/>
      <c r="K17" s="220"/>
      <c r="L17" s="220"/>
      <c r="M17" s="220"/>
      <c r="N17" s="220"/>
      <c r="O17" s="223"/>
    </row>
    <row r="18" spans="1:15" ht="18">
      <c r="A18" s="216" t="s">
        <v>51</v>
      </c>
      <c r="B18" s="221" t="s">
        <v>46</v>
      </c>
      <c r="C18" s="220">
        <v>9932000</v>
      </c>
      <c r="D18" s="220">
        <v>9932000</v>
      </c>
      <c r="E18" s="220">
        <v>9932000</v>
      </c>
      <c r="F18" s="220">
        <v>9932000</v>
      </c>
      <c r="G18" s="220">
        <v>9932000</v>
      </c>
      <c r="H18" s="220">
        <v>9932000</v>
      </c>
      <c r="I18" s="220">
        <v>9932000</v>
      </c>
      <c r="J18" s="220">
        <v>9932000</v>
      </c>
      <c r="K18" s="220">
        <v>9932000</v>
      </c>
      <c r="L18" s="220">
        <v>9932000</v>
      </c>
      <c r="M18" s="220">
        <v>9932000</v>
      </c>
      <c r="N18" s="220">
        <v>9934000</v>
      </c>
      <c r="O18" s="219">
        <f>SUM(C18:N18)</f>
        <v>119186000</v>
      </c>
    </row>
    <row r="19" spans="1:15" ht="18">
      <c r="A19" s="216" t="s">
        <v>84</v>
      </c>
      <c r="B19" s="221" t="s">
        <v>67</v>
      </c>
      <c r="C19" s="220">
        <v>1898000</v>
      </c>
      <c r="D19" s="220">
        <v>1898000</v>
      </c>
      <c r="E19" s="220">
        <v>1898000</v>
      </c>
      <c r="F19" s="220">
        <v>1898000</v>
      </c>
      <c r="G19" s="220">
        <v>1898000</v>
      </c>
      <c r="H19" s="220">
        <v>1898000</v>
      </c>
      <c r="I19" s="220">
        <v>1898000</v>
      </c>
      <c r="J19" s="220">
        <v>1898000</v>
      </c>
      <c r="K19" s="220">
        <v>1898000</v>
      </c>
      <c r="L19" s="220">
        <v>1898000</v>
      </c>
      <c r="M19" s="220">
        <v>1898000</v>
      </c>
      <c r="N19" s="220">
        <v>1902000</v>
      </c>
      <c r="O19" s="219">
        <f>SUM(C19:N19)</f>
        <v>22780000</v>
      </c>
    </row>
    <row r="20" spans="1:15" ht="18">
      <c r="A20" s="216" t="s">
        <v>85</v>
      </c>
      <c r="B20" s="221" t="s">
        <v>16</v>
      </c>
      <c r="C20" s="220">
        <v>3125000</v>
      </c>
      <c r="D20" s="220">
        <v>2934000</v>
      </c>
      <c r="E20" s="220">
        <v>3833000</v>
      </c>
      <c r="F20" s="220">
        <v>3833000</v>
      </c>
      <c r="G20" s="220">
        <v>3833000</v>
      </c>
      <c r="H20" s="220">
        <v>3833000</v>
      </c>
      <c r="I20" s="220">
        <v>3833000</v>
      </c>
      <c r="J20" s="220">
        <v>3833000</v>
      </c>
      <c r="K20" s="220">
        <v>3833000</v>
      </c>
      <c r="L20" s="220">
        <v>3833000</v>
      </c>
      <c r="M20" s="220">
        <v>3833000</v>
      </c>
      <c r="N20" s="220">
        <v>3829000</v>
      </c>
      <c r="O20" s="219">
        <f>SUM(C20:N20)</f>
        <v>44385000</v>
      </c>
    </row>
    <row r="21" spans="1:15" ht="18">
      <c r="A21" s="216" t="s">
        <v>86</v>
      </c>
      <c r="B21" s="221" t="s">
        <v>48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3"/>
    </row>
    <row r="22" spans="1:15" ht="18">
      <c r="A22" s="216" t="s">
        <v>87</v>
      </c>
      <c r="B22" s="221" t="s">
        <v>68</v>
      </c>
      <c r="C22" s="220">
        <v>797000</v>
      </c>
      <c r="D22" s="220">
        <v>797000</v>
      </c>
      <c r="E22" s="220">
        <v>797000</v>
      </c>
      <c r="F22" s="220">
        <v>797000</v>
      </c>
      <c r="G22" s="220">
        <v>797000</v>
      </c>
      <c r="H22" s="220">
        <v>797000</v>
      </c>
      <c r="I22" s="220">
        <v>797000</v>
      </c>
      <c r="J22" s="220">
        <v>797000</v>
      </c>
      <c r="K22" s="220">
        <v>797000</v>
      </c>
      <c r="L22" s="220">
        <v>797000</v>
      </c>
      <c r="M22" s="220">
        <v>797000</v>
      </c>
      <c r="N22" s="220">
        <v>793000</v>
      </c>
      <c r="O22" s="219">
        <f>SUM(C22:N22)</f>
        <v>9560000</v>
      </c>
    </row>
    <row r="23" spans="1:15" ht="18">
      <c r="A23" s="216" t="s">
        <v>88</v>
      </c>
      <c r="B23" s="221" t="s">
        <v>22</v>
      </c>
      <c r="C23" s="220"/>
      <c r="D23" s="220"/>
      <c r="E23" s="220">
        <v>635000</v>
      </c>
      <c r="F23" s="220"/>
      <c r="G23" s="220">
        <v>729000</v>
      </c>
      <c r="H23" s="220">
        <v>1195000</v>
      </c>
      <c r="I23" s="220">
        <v>1400000</v>
      </c>
      <c r="J23" s="220"/>
      <c r="K23" s="220">
        <v>965000</v>
      </c>
      <c r="L23" s="220">
        <v>197000</v>
      </c>
      <c r="M23" s="220"/>
      <c r="N23" s="220"/>
      <c r="O23" s="219">
        <f>SUM(C23:N23)</f>
        <v>5121000</v>
      </c>
    </row>
    <row r="24" spans="1:15" ht="18">
      <c r="A24" s="216" t="s">
        <v>89</v>
      </c>
      <c r="B24" s="221" t="s">
        <v>108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3"/>
    </row>
    <row r="25" spans="1:15" ht="18">
      <c r="A25" s="216" t="s">
        <v>90</v>
      </c>
      <c r="B25" s="221" t="s">
        <v>31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19"/>
    </row>
    <row r="26" spans="1:15" ht="18" thickBot="1">
      <c r="A26" s="224" t="s">
        <v>91</v>
      </c>
      <c r="B26" s="225" t="s">
        <v>221</v>
      </c>
      <c r="C26" s="226">
        <f aca="true" t="shared" si="1" ref="C26:O26">SUM(C17:C24)</f>
        <v>15752000</v>
      </c>
      <c r="D26" s="226">
        <f t="shared" si="1"/>
        <v>15561000</v>
      </c>
      <c r="E26" s="226">
        <f t="shared" si="1"/>
        <v>17095000</v>
      </c>
      <c r="F26" s="226">
        <f t="shared" si="1"/>
        <v>16460000</v>
      </c>
      <c r="G26" s="226">
        <f t="shared" si="1"/>
        <v>17189000</v>
      </c>
      <c r="H26" s="226">
        <f t="shared" si="1"/>
        <v>17655000</v>
      </c>
      <c r="I26" s="226">
        <f t="shared" si="1"/>
        <v>17860000</v>
      </c>
      <c r="J26" s="226">
        <f t="shared" si="1"/>
        <v>16460000</v>
      </c>
      <c r="K26" s="226">
        <f t="shared" si="1"/>
        <v>17425000</v>
      </c>
      <c r="L26" s="226">
        <f t="shared" si="1"/>
        <v>16657000</v>
      </c>
      <c r="M26" s="226">
        <f t="shared" si="1"/>
        <v>16460000</v>
      </c>
      <c r="N26" s="226">
        <f t="shared" si="1"/>
        <v>16458000</v>
      </c>
      <c r="O26" s="227">
        <f t="shared" si="1"/>
        <v>201032000</v>
      </c>
    </row>
    <row r="27" spans="1:15" ht="18" thickBot="1">
      <c r="A27" s="224" t="s">
        <v>278</v>
      </c>
      <c r="B27" s="225" t="s">
        <v>279</v>
      </c>
      <c r="C27" s="226">
        <f>C15-C26</f>
        <v>14457000</v>
      </c>
      <c r="D27" s="226">
        <f aca="true" t="shared" si="2" ref="D27:N27">D6+D15-D26</f>
        <v>11335000</v>
      </c>
      <c r="E27" s="226">
        <f t="shared" si="2"/>
        <v>21665000</v>
      </c>
      <c r="F27" s="226">
        <f t="shared" si="2"/>
        <v>19520000</v>
      </c>
      <c r="G27" s="226">
        <f t="shared" si="2"/>
        <v>14769000</v>
      </c>
      <c r="H27" s="226">
        <f t="shared" si="2"/>
        <v>9553000</v>
      </c>
      <c r="I27" s="226">
        <f t="shared" si="2"/>
        <v>4132000</v>
      </c>
      <c r="J27" s="226">
        <f t="shared" si="2"/>
        <v>111000</v>
      </c>
      <c r="K27" s="226">
        <f t="shared" si="2"/>
        <v>9999000</v>
      </c>
      <c r="L27" s="226">
        <f t="shared" si="2"/>
        <v>7424000</v>
      </c>
      <c r="M27" s="226">
        <f t="shared" si="2"/>
        <v>3734000</v>
      </c>
      <c r="N27" s="226">
        <f t="shared" si="2"/>
        <v>0</v>
      </c>
      <c r="O27" s="227"/>
    </row>
  </sheetData>
  <sheetProtection/>
  <mergeCells count="3">
    <mergeCell ref="B1:O1"/>
    <mergeCell ref="A2:O2"/>
    <mergeCell ref="A3:O3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C7" sqref="C7:J7"/>
    </sheetView>
  </sheetViews>
  <sheetFormatPr defaultColWidth="9.140625" defaultRowHeight="15"/>
  <cols>
    <col min="1" max="1" width="16.140625" style="0" customWidth="1"/>
    <col min="2" max="2" width="11.421875" style="0" customWidth="1"/>
    <col min="3" max="3" width="20.7109375" style="0" customWidth="1"/>
    <col min="4" max="5" width="27.57421875" style="0" customWidth="1"/>
    <col min="6" max="6" width="21.7109375" style="0" customWidth="1"/>
    <col min="7" max="7" width="14.140625" style="0" customWidth="1"/>
    <col min="8" max="8" width="17.00390625" style="0" customWidth="1"/>
    <col min="9" max="9" width="13.7109375" style="0" customWidth="1"/>
    <col min="10" max="10" width="13.28125" style="0" customWidth="1"/>
  </cols>
  <sheetData>
    <row r="1" spans="1:10" ht="14.25">
      <c r="A1" s="198"/>
      <c r="B1" s="198"/>
      <c r="C1" s="198"/>
      <c r="D1" s="198"/>
      <c r="E1" s="198"/>
      <c r="F1" s="198"/>
      <c r="G1" s="198"/>
      <c r="H1" s="198"/>
      <c r="I1" s="198"/>
      <c r="J1" s="199" t="s">
        <v>283</v>
      </c>
    </row>
    <row r="2" spans="1:10" ht="18.75" customHeight="1">
      <c r="A2" s="391" t="s">
        <v>104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19.5" customHeight="1">
      <c r="A3" s="391" t="s">
        <v>303</v>
      </c>
      <c r="B3" s="391"/>
      <c r="C3" s="391"/>
      <c r="D3" s="391"/>
      <c r="E3" s="391"/>
      <c r="F3" s="391"/>
      <c r="G3" s="391"/>
      <c r="H3" s="391"/>
      <c r="I3" s="391"/>
      <c r="J3" s="391"/>
    </row>
    <row r="4" spans="1:10" ht="15" thickBot="1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0" ht="15" thickBot="1">
      <c r="A5" s="432" t="s">
        <v>229</v>
      </c>
      <c r="B5" s="173" t="s">
        <v>230</v>
      </c>
      <c r="C5" s="174" t="s">
        <v>231</v>
      </c>
      <c r="D5" s="175" t="s">
        <v>254</v>
      </c>
      <c r="E5" s="435" t="s">
        <v>134</v>
      </c>
      <c r="F5" s="441"/>
      <c r="G5" s="174" t="s">
        <v>232</v>
      </c>
      <c r="H5" s="175" t="s">
        <v>200</v>
      </c>
      <c r="I5" s="176" t="s">
        <v>233</v>
      </c>
      <c r="J5" s="174" t="s">
        <v>32</v>
      </c>
    </row>
    <row r="6" spans="1:10" ht="15" thickBot="1">
      <c r="A6" s="433"/>
      <c r="B6" s="177" t="s">
        <v>29</v>
      </c>
      <c r="C6" s="435" t="s">
        <v>234</v>
      </c>
      <c r="D6" s="436"/>
      <c r="E6" s="436"/>
      <c r="F6" s="436"/>
      <c r="G6" s="436"/>
      <c r="H6" s="436"/>
      <c r="I6" s="436"/>
      <c r="J6" s="178"/>
    </row>
    <row r="7" spans="1:10" ht="15.75" thickBot="1">
      <c r="A7" s="434"/>
      <c r="B7" s="179"/>
      <c r="C7" s="254">
        <v>593</v>
      </c>
      <c r="D7" s="255">
        <v>168</v>
      </c>
      <c r="E7" s="254">
        <v>0</v>
      </c>
      <c r="F7" s="254">
        <v>0</v>
      </c>
      <c r="G7" s="254">
        <v>372</v>
      </c>
      <c r="H7" s="254">
        <v>145</v>
      </c>
      <c r="I7" s="256">
        <v>0</v>
      </c>
      <c r="J7" s="257">
        <f>SUM(C7:I7)</f>
        <v>1278</v>
      </c>
    </row>
    <row r="8" spans="1:10" ht="15">
      <c r="A8" s="180" t="s">
        <v>153</v>
      </c>
      <c r="B8" s="300">
        <v>842</v>
      </c>
      <c r="C8" s="296">
        <f>C7*B8</f>
        <v>499306</v>
      </c>
      <c r="D8" s="229">
        <f>D7*B8</f>
        <v>141456</v>
      </c>
      <c r="E8" s="273">
        <v>0</v>
      </c>
      <c r="F8" s="264">
        <v>0</v>
      </c>
      <c r="G8" s="228">
        <f>G7*B8</f>
        <v>313224</v>
      </c>
      <c r="H8" s="228">
        <f>H7*B8</f>
        <v>122090</v>
      </c>
      <c r="I8" s="230">
        <v>0</v>
      </c>
      <c r="J8" s="231">
        <f aca="true" t="shared" si="0" ref="J8:J42">SUM(C8:I8)</f>
        <v>1076076</v>
      </c>
    </row>
    <row r="9" spans="1:10" ht="15">
      <c r="A9" s="181" t="s">
        <v>154</v>
      </c>
      <c r="B9" s="301">
        <v>731</v>
      </c>
      <c r="C9" s="296">
        <f>C7*B9</f>
        <v>433483</v>
      </c>
      <c r="D9" s="232">
        <f>B9*D7</f>
        <v>122808</v>
      </c>
      <c r="E9" s="233">
        <f>B9*E7</f>
        <v>0</v>
      </c>
      <c r="F9" s="265">
        <f>B9*F7</f>
        <v>0</v>
      </c>
      <c r="G9" s="233">
        <f>B9*G7</f>
        <v>271932</v>
      </c>
      <c r="H9" s="233">
        <f>B9*H7</f>
        <v>105995</v>
      </c>
      <c r="I9" s="234">
        <v>0</v>
      </c>
      <c r="J9" s="235">
        <f t="shared" si="0"/>
        <v>934218</v>
      </c>
    </row>
    <row r="10" spans="1:10" ht="15">
      <c r="A10" s="181" t="s">
        <v>155</v>
      </c>
      <c r="B10" s="301">
        <v>219</v>
      </c>
      <c r="C10" s="296">
        <f>B10*C7</f>
        <v>129867</v>
      </c>
      <c r="D10" s="232">
        <f>B10*D7</f>
        <v>36792</v>
      </c>
      <c r="E10" s="274">
        <v>0</v>
      </c>
      <c r="F10" s="266">
        <v>0</v>
      </c>
      <c r="G10" s="233">
        <f>B10*G7</f>
        <v>81468</v>
      </c>
      <c r="H10" s="233">
        <f>B10*H7</f>
        <v>31755</v>
      </c>
      <c r="I10" s="234">
        <v>0</v>
      </c>
      <c r="J10" s="235">
        <f t="shared" si="0"/>
        <v>279882</v>
      </c>
    </row>
    <row r="11" spans="1:10" ht="15">
      <c r="A11" s="181" t="s">
        <v>156</v>
      </c>
      <c r="B11" s="301">
        <v>406</v>
      </c>
      <c r="C11" s="297">
        <v>0</v>
      </c>
      <c r="D11" s="232">
        <f>B11*D7</f>
        <v>68208</v>
      </c>
      <c r="E11" s="233">
        <f>B11*E7</f>
        <v>0</v>
      </c>
      <c r="F11" s="278">
        <v>0</v>
      </c>
      <c r="G11" s="233">
        <f>B11*G7</f>
        <v>151032</v>
      </c>
      <c r="H11" s="233">
        <f>B11*H7</f>
        <v>58870</v>
      </c>
      <c r="I11" s="234">
        <v>0</v>
      </c>
      <c r="J11" s="235">
        <f t="shared" si="0"/>
        <v>278110</v>
      </c>
    </row>
    <row r="12" spans="1:10" ht="15">
      <c r="A12" s="182" t="s">
        <v>157</v>
      </c>
      <c r="B12" s="302">
        <v>73</v>
      </c>
      <c r="C12" s="296">
        <f>C7*B12</f>
        <v>43289</v>
      </c>
      <c r="D12" s="236">
        <f>B12*D7</f>
        <v>12264</v>
      </c>
      <c r="E12" s="233">
        <f>B12*E7</f>
        <v>0</v>
      </c>
      <c r="F12" s="278">
        <v>0</v>
      </c>
      <c r="G12" s="233">
        <f>B12*G7</f>
        <v>27156</v>
      </c>
      <c r="H12" s="233">
        <f>B12*H7</f>
        <v>10585</v>
      </c>
      <c r="I12" s="233">
        <f>B12*I7</f>
        <v>0</v>
      </c>
      <c r="J12" s="235">
        <f t="shared" si="0"/>
        <v>93294</v>
      </c>
    </row>
    <row r="13" spans="1:10" ht="15">
      <c r="A13" s="181" t="s">
        <v>235</v>
      </c>
      <c r="B13" s="301">
        <v>232</v>
      </c>
      <c r="C13" s="296">
        <f>B13*C7</f>
        <v>137576</v>
      </c>
      <c r="D13" s="232">
        <f>D7*B13</f>
        <v>38976</v>
      </c>
      <c r="E13" s="233">
        <f>B13*E7</f>
        <v>0</v>
      </c>
      <c r="F13" s="278">
        <v>0</v>
      </c>
      <c r="G13" s="233">
        <f>B13*G7</f>
        <v>86304</v>
      </c>
      <c r="H13" s="233">
        <f>B13*H7</f>
        <v>33640</v>
      </c>
      <c r="I13" s="234">
        <v>0</v>
      </c>
      <c r="J13" s="235">
        <f t="shared" si="0"/>
        <v>296496</v>
      </c>
    </row>
    <row r="14" spans="1:10" ht="15">
      <c r="A14" s="182" t="s">
        <v>158</v>
      </c>
      <c r="B14" s="302">
        <v>290</v>
      </c>
      <c r="C14" s="296">
        <f>B14*C7</f>
        <v>171970</v>
      </c>
      <c r="D14" s="236">
        <f>B14*D7</f>
        <v>48720</v>
      </c>
      <c r="E14" s="274">
        <f>B14*E10</f>
        <v>0</v>
      </c>
      <c r="F14" s="266">
        <v>0</v>
      </c>
      <c r="G14" s="233">
        <f>B14*G7</f>
        <v>107880</v>
      </c>
      <c r="H14" s="233">
        <f>B14*H7</f>
        <v>42050</v>
      </c>
      <c r="I14" s="234">
        <v>0</v>
      </c>
      <c r="J14" s="235">
        <f t="shared" si="0"/>
        <v>370620</v>
      </c>
    </row>
    <row r="15" spans="1:10" ht="15">
      <c r="A15" s="181" t="s">
        <v>159</v>
      </c>
      <c r="B15" s="301">
        <v>636</v>
      </c>
      <c r="C15" s="296">
        <f>B15*C7</f>
        <v>377148</v>
      </c>
      <c r="D15" s="232">
        <f>B15*D7</f>
        <v>106848</v>
      </c>
      <c r="E15" s="233">
        <f>B15*E7</f>
        <v>0</v>
      </c>
      <c r="F15" s="265">
        <f>B15*F7</f>
        <v>0</v>
      </c>
      <c r="G15" s="233">
        <f>B15*G7</f>
        <v>236592</v>
      </c>
      <c r="H15" s="233">
        <f>B15*H7</f>
        <v>92220</v>
      </c>
      <c r="I15" s="274">
        <f>B15*I7</f>
        <v>0</v>
      </c>
      <c r="J15" s="235">
        <f t="shared" si="0"/>
        <v>812808</v>
      </c>
    </row>
    <row r="16" spans="1:10" ht="15">
      <c r="A16" s="182" t="s">
        <v>160</v>
      </c>
      <c r="B16" s="302">
        <v>269</v>
      </c>
      <c r="C16" s="296">
        <f>B16*C7</f>
        <v>159517</v>
      </c>
      <c r="D16" s="236">
        <f>B16*D7</f>
        <v>45192</v>
      </c>
      <c r="E16" s="274">
        <v>0</v>
      </c>
      <c r="F16" s="266">
        <v>0</v>
      </c>
      <c r="G16" s="233">
        <f>B16*G7</f>
        <v>100068</v>
      </c>
      <c r="H16" s="233">
        <f>B16*H7</f>
        <v>39005</v>
      </c>
      <c r="I16" s="234">
        <v>0</v>
      </c>
      <c r="J16" s="235">
        <f t="shared" si="0"/>
        <v>343782</v>
      </c>
    </row>
    <row r="17" spans="1:10" ht="15">
      <c r="A17" s="181" t="s">
        <v>161</v>
      </c>
      <c r="B17" s="301">
        <v>204</v>
      </c>
      <c r="C17" s="296">
        <f>B17*C7</f>
        <v>120972</v>
      </c>
      <c r="D17" s="232">
        <f>B17*D7</f>
        <v>34272</v>
      </c>
      <c r="E17" s="233">
        <f>B17*E7</f>
        <v>0</v>
      </c>
      <c r="F17" s="278">
        <v>0</v>
      </c>
      <c r="G17" s="233">
        <f>B17*G7</f>
        <v>75888</v>
      </c>
      <c r="H17" s="233">
        <f>B17*H7</f>
        <v>29580</v>
      </c>
      <c r="I17" s="233">
        <f>B17*I7</f>
        <v>0</v>
      </c>
      <c r="J17" s="235">
        <f t="shared" si="0"/>
        <v>260712</v>
      </c>
    </row>
    <row r="18" spans="1:10" ht="15">
      <c r="A18" s="181" t="s">
        <v>162</v>
      </c>
      <c r="B18" s="303">
        <v>975</v>
      </c>
      <c r="C18" s="296">
        <f>B18*C7</f>
        <v>578175</v>
      </c>
      <c r="D18" s="232">
        <f>B18*D7</f>
        <v>163800</v>
      </c>
      <c r="E18" s="282">
        <f>B18*E7</f>
        <v>0</v>
      </c>
      <c r="F18" s="265">
        <f>B18*F7</f>
        <v>0</v>
      </c>
      <c r="G18" s="233">
        <f>B18*G7</f>
        <v>362700</v>
      </c>
      <c r="H18" s="233">
        <f>B18*H7</f>
        <v>141375</v>
      </c>
      <c r="I18" s="233">
        <f>B18*I7</f>
        <v>0</v>
      </c>
      <c r="J18" s="235">
        <f t="shared" si="0"/>
        <v>1246050</v>
      </c>
    </row>
    <row r="19" spans="1:10" ht="15">
      <c r="A19" s="181" t="s">
        <v>163</v>
      </c>
      <c r="B19" s="301">
        <v>644</v>
      </c>
      <c r="C19" s="296">
        <f>B19*C7</f>
        <v>381892</v>
      </c>
      <c r="D19" s="232">
        <f>B19*D7</f>
        <v>108192</v>
      </c>
      <c r="E19" s="233">
        <f>B19*E7</f>
        <v>0</v>
      </c>
      <c r="F19" s="265">
        <f>B19*F7</f>
        <v>0</v>
      </c>
      <c r="G19" s="233">
        <f>B19*G7</f>
        <v>239568</v>
      </c>
      <c r="H19" s="233">
        <f>B19*H7</f>
        <v>93380</v>
      </c>
      <c r="I19" s="233">
        <f>B19*I7</f>
        <v>0</v>
      </c>
      <c r="J19" s="235">
        <f t="shared" si="0"/>
        <v>823032</v>
      </c>
    </row>
    <row r="20" spans="1:10" ht="15">
      <c r="A20" s="182" t="s">
        <v>164</v>
      </c>
      <c r="B20" s="302">
        <v>272</v>
      </c>
      <c r="C20" s="296">
        <f>B20*C7</f>
        <v>161296</v>
      </c>
      <c r="D20" s="236">
        <f>B20*D7</f>
        <v>45696</v>
      </c>
      <c r="E20" s="282">
        <f>B20*E7</f>
        <v>0</v>
      </c>
      <c r="F20" s="278">
        <v>0</v>
      </c>
      <c r="G20" s="233">
        <f>B20*G7</f>
        <v>101184</v>
      </c>
      <c r="H20" s="233">
        <f>B20*H7</f>
        <v>39440</v>
      </c>
      <c r="I20" s="234">
        <v>0</v>
      </c>
      <c r="J20" s="235">
        <f t="shared" si="0"/>
        <v>347616</v>
      </c>
    </row>
    <row r="21" spans="1:10" ht="15">
      <c r="A21" s="181" t="s">
        <v>165</v>
      </c>
      <c r="B21" s="301">
        <v>491</v>
      </c>
      <c r="C21" s="296">
        <f>B21*C7</f>
        <v>291163</v>
      </c>
      <c r="D21" s="232">
        <f>B21*D7</f>
        <v>82488</v>
      </c>
      <c r="E21" s="274">
        <v>0</v>
      </c>
      <c r="F21" s="266">
        <v>0</v>
      </c>
      <c r="G21" s="233">
        <f>B21*G7</f>
        <v>182652</v>
      </c>
      <c r="H21" s="234">
        <v>0</v>
      </c>
      <c r="I21" s="233">
        <f>B21*I7</f>
        <v>0</v>
      </c>
      <c r="J21" s="235">
        <f t="shared" si="0"/>
        <v>556303</v>
      </c>
    </row>
    <row r="22" spans="1:10" ht="15">
      <c r="A22" s="182" t="s">
        <v>166</v>
      </c>
      <c r="B22" s="302">
        <v>364</v>
      </c>
      <c r="C22" s="296">
        <f>B22*C7</f>
        <v>215852</v>
      </c>
      <c r="D22" s="237">
        <v>0</v>
      </c>
      <c r="E22" s="275">
        <f>B22*E7</f>
        <v>0</v>
      </c>
      <c r="F22" s="281">
        <f>B22*F7</f>
        <v>0</v>
      </c>
      <c r="G22" s="233">
        <f>B22*G7</f>
        <v>135408</v>
      </c>
      <c r="H22" s="233">
        <f>B22*H7</f>
        <v>52780</v>
      </c>
      <c r="I22" s="234">
        <v>0</v>
      </c>
      <c r="J22" s="235">
        <f t="shared" si="0"/>
        <v>404040</v>
      </c>
    </row>
    <row r="23" spans="1:10" ht="15">
      <c r="A23" s="181" t="s">
        <v>167</v>
      </c>
      <c r="B23" s="301">
        <v>269</v>
      </c>
      <c r="C23" s="296">
        <f>B23*C7</f>
        <v>159517</v>
      </c>
      <c r="D23" s="232">
        <f>B23*D7</f>
        <v>45192</v>
      </c>
      <c r="E23" s="233">
        <f>B23*E7</f>
        <v>0</v>
      </c>
      <c r="F23" s="278">
        <v>0</v>
      </c>
      <c r="G23" s="233">
        <f>B23*G7</f>
        <v>100068</v>
      </c>
      <c r="H23" s="233">
        <f>B23*H7</f>
        <v>39005</v>
      </c>
      <c r="I23" s="234">
        <v>0</v>
      </c>
      <c r="J23" s="235">
        <f t="shared" si="0"/>
        <v>343782</v>
      </c>
    </row>
    <row r="24" spans="1:10" ht="15">
      <c r="A24" s="182" t="s">
        <v>168</v>
      </c>
      <c r="B24" s="302">
        <v>410</v>
      </c>
      <c r="C24" s="297">
        <v>0</v>
      </c>
      <c r="D24" s="236">
        <f>B24*D7</f>
        <v>68880</v>
      </c>
      <c r="E24" s="273">
        <v>0</v>
      </c>
      <c r="F24" s="266">
        <v>0</v>
      </c>
      <c r="G24" s="233">
        <f>B24*G7</f>
        <v>152520</v>
      </c>
      <c r="H24" s="233">
        <f>B24*H7</f>
        <v>59450</v>
      </c>
      <c r="I24" s="234">
        <v>0</v>
      </c>
      <c r="J24" s="235">
        <f t="shared" si="0"/>
        <v>280850</v>
      </c>
    </row>
    <row r="25" spans="1:10" ht="15">
      <c r="A25" s="181" t="s">
        <v>169</v>
      </c>
      <c r="B25" s="301">
        <v>372</v>
      </c>
      <c r="C25" s="296">
        <f>B25*C7</f>
        <v>220596</v>
      </c>
      <c r="D25" s="232">
        <f>B25*D7</f>
        <v>62496</v>
      </c>
      <c r="E25" s="233">
        <f>B25*E7</f>
        <v>0</v>
      </c>
      <c r="F25" s="265">
        <f>B25*F7</f>
        <v>0</v>
      </c>
      <c r="G25" s="233">
        <f>B25*G7</f>
        <v>138384</v>
      </c>
      <c r="H25" s="233">
        <f>B25*H7</f>
        <v>53940</v>
      </c>
      <c r="I25" s="234">
        <v>0</v>
      </c>
      <c r="J25" s="235">
        <f t="shared" si="0"/>
        <v>475416</v>
      </c>
    </row>
    <row r="26" spans="1:10" ht="15">
      <c r="A26" s="182" t="s">
        <v>170</v>
      </c>
      <c r="B26" s="302">
        <v>703</v>
      </c>
      <c r="C26" s="296">
        <f>B26*C7</f>
        <v>416879</v>
      </c>
      <c r="D26" s="236">
        <f>B26*D7</f>
        <v>118104</v>
      </c>
      <c r="E26" s="273">
        <v>0</v>
      </c>
      <c r="F26" s="266">
        <v>0</v>
      </c>
      <c r="G26" s="233">
        <f>B26*G7</f>
        <v>261516</v>
      </c>
      <c r="H26" s="233">
        <f>B26*H7</f>
        <v>101935</v>
      </c>
      <c r="I26" s="233">
        <f>B26*I7</f>
        <v>0</v>
      </c>
      <c r="J26" s="235">
        <f t="shared" si="0"/>
        <v>898434</v>
      </c>
    </row>
    <row r="27" spans="1:10" ht="15">
      <c r="A27" s="181" t="s">
        <v>171</v>
      </c>
      <c r="B27" s="301">
        <v>483</v>
      </c>
      <c r="C27" s="296">
        <f>B27*C7</f>
        <v>286419</v>
      </c>
      <c r="D27" s="232">
        <f>B27*D7</f>
        <v>81144</v>
      </c>
      <c r="E27" s="274">
        <v>0</v>
      </c>
      <c r="F27" s="266">
        <v>0</v>
      </c>
      <c r="G27" s="233">
        <f>B27*G7</f>
        <v>179676</v>
      </c>
      <c r="H27" s="234">
        <v>0</v>
      </c>
      <c r="I27" s="234">
        <v>0</v>
      </c>
      <c r="J27" s="235">
        <f t="shared" si="0"/>
        <v>547239</v>
      </c>
    </row>
    <row r="28" spans="1:10" ht="15">
      <c r="A28" s="182" t="s">
        <v>172</v>
      </c>
      <c r="B28" s="304">
        <v>600</v>
      </c>
      <c r="C28" s="296">
        <f>B28*C7</f>
        <v>355800</v>
      </c>
      <c r="D28" s="236">
        <f>B28*D7</f>
        <v>100800</v>
      </c>
      <c r="E28" s="273">
        <v>0</v>
      </c>
      <c r="F28" s="266">
        <v>0</v>
      </c>
      <c r="G28" s="233">
        <f>B28*G7</f>
        <v>223200</v>
      </c>
      <c r="H28" s="234">
        <v>0</v>
      </c>
      <c r="I28" s="234">
        <v>0</v>
      </c>
      <c r="J28" s="235">
        <f t="shared" si="0"/>
        <v>679800</v>
      </c>
    </row>
    <row r="29" spans="1:10" ht="15">
      <c r="A29" s="181" t="s">
        <v>173</v>
      </c>
      <c r="B29" s="301">
        <v>469</v>
      </c>
      <c r="C29" s="296">
        <f>B29*C7</f>
        <v>278117</v>
      </c>
      <c r="D29" s="232">
        <f>B29*D7</f>
        <v>78792</v>
      </c>
      <c r="E29" s="233">
        <f>B29*E7</f>
        <v>0</v>
      </c>
      <c r="F29" s="265">
        <f>B29*F7</f>
        <v>0</v>
      </c>
      <c r="G29" s="233">
        <f>B29*G7</f>
        <v>174468</v>
      </c>
      <c r="H29" s="233">
        <f>B29*H7</f>
        <v>68005</v>
      </c>
      <c r="I29" s="234">
        <v>0</v>
      </c>
      <c r="J29" s="235">
        <f t="shared" si="0"/>
        <v>599382</v>
      </c>
    </row>
    <row r="30" spans="1:10" ht="15">
      <c r="A30" s="182" t="s">
        <v>174</v>
      </c>
      <c r="B30" s="302">
        <v>747</v>
      </c>
      <c r="C30" s="296">
        <f>B30*C7</f>
        <v>442971</v>
      </c>
      <c r="D30" s="237">
        <v>0</v>
      </c>
      <c r="E30" s="272">
        <v>0</v>
      </c>
      <c r="F30" s="266">
        <v>0</v>
      </c>
      <c r="G30" s="233">
        <f>B30*G7</f>
        <v>277884</v>
      </c>
      <c r="H30" s="233">
        <f>B30*H7</f>
        <v>108315</v>
      </c>
      <c r="I30" s="234">
        <v>0</v>
      </c>
      <c r="J30" s="235">
        <f t="shared" si="0"/>
        <v>829170</v>
      </c>
    </row>
    <row r="31" spans="1:10" ht="15">
      <c r="A31" s="181" t="s">
        <v>175</v>
      </c>
      <c r="B31" s="303">
        <v>1154</v>
      </c>
      <c r="C31" s="296">
        <f>B31*C7</f>
        <v>684322</v>
      </c>
      <c r="D31" s="232">
        <f>B31*D7</f>
        <v>193872</v>
      </c>
      <c r="E31" s="233">
        <f>B31*E7</f>
        <v>0</v>
      </c>
      <c r="F31" s="265">
        <f>B31*F7</f>
        <v>0</v>
      </c>
      <c r="G31" s="233">
        <f>B31*G7</f>
        <v>429288</v>
      </c>
      <c r="H31" s="233">
        <f>B31*H7</f>
        <v>167330</v>
      </c>
      <c r="I31" s="233">
        <f>B31*I7</f>
        <v>0</v>
      </c>
      <c r="J31" s="235">
        <f t="shared" si="0"/>
        <v>1474812</v>
      </c>
    </row>
    <row r="32" spans="1:10" ht="15">
      <c r="A32" s="182" t="s">
        <v>236</v>
      </c>
      <c r="B32" s="302">
        <v>502</v>
      </c>
      <c r="C32" s="265">
        <f>B32*C7</f>
        <v>297686</v>
      </c>
      <c r="D32" s="236">
        <f>B32*D7</f>
        <v>84336</v>
      </c>
      <c r="E32" s="239">
        <f>B32*E7</f>
        <v>0</v>
      </c>
      <c r="F32" s="265">
        <f>B32*F7</f>
        <v>0</v>
      </c>
      <c r="G32" s="233">
        <f>B32*G7</f>
        <v>186744</v>
      </c>
      <c r="H32" s="233">
        <f>B32*H7</f>
        <v>72790</v>
      </c>
      <c r="I32" s="233">
        <f>B32*I7</f>
        <v>0</v>
      </c>
      <c r="J32" s="235">
        <f t="shared" si="0"/>
        <v>641556</v>
      </c>
    </row>
    <row r="33" spans="1:10" ht="15">
      <c r="A33" s="181" t="s">
        <v>176</v>
      </c>
      <c r="B33" s="301">
        <v>507</v>
      </c>
      <c r="C33" s="296">
        <f>B33*C7</f>
        <v>300651</v>
      </c>
      <c r="D33" s="232">
        <f>B33*D7</f>
        <v>85176</v>
      </c>
      <c r="E33" s="274">
        <v>0</v>
      </c>
      <c r="F33" s="266">
        <v>0</v>
      </c>
      <c r="G33" s="233">
        <f>G7*B33</f>
        <v>188604</v>
      </c>
      <c r="H33" s="234">
        <v>0</v>
      </c>
      <c r="I33" s="233">
        <f>B33*I7</f>
        <v>0</v>
      </c>
      <c r="J33" s="235">
        <f t="shared" si="0"/>
        <v>574431</v>
      </c>
    </row>
    <row r="34" spans="1:10" ht="15">
      <c r="A34" s="182" t="s">
        <v>177</v>
      </c>
      <c r="B34" s="302">
        <v>403</v>
      </c>
      <c r="C34" s="296">
        <f>B34*C7</f>
        <v>238979</v>
      </c>
      <c r="D34" s="237">
        <v>0</v>
      </c>
      <c r="E34" s="275">
        <f>B34*E7</f>
        <v>0</v>
      </c>
      <c r="F34" s="265">
        <f>B34*F7</f>
        <v>0</v>
      </c>
      <c r="G34" s="233">
        <f>B34*G7</f>
        <v>149916</v>
      </c>
      <c r="H34" s="233">
        <f>B34*H7</f>
        <v>58435</v>
      </c>
      <c r="I34" s="233">
        <f>B34*I7</f>
        <v>0</v>
      </c>
      <c r="J34" s="235">
        <f t="shared" si="0"/>
        <v>447330</v>
      </c>
    </row>
    <row r="35" spans="1:10" ht="15">
      <c r="A35" s="181" t="s">
        <v>178</v>
      </c>
      <c r="B35" s="301">
        <v>767</v>
      </c>
      <c r="C35" s="265">
        <f>B35*C7</f>
        <v>454831</v>
      </c>
      <c r="D35" s="232">
        <f>B35*D7</f>
        <v>128856</v>
      </c>
      <c r="E35" s="274">
        <v>0</v>
      </c>
      <c r="F35" s="266">
        <v>0</v>
      </c>
      <c r="G35" s="233">
        <f>B35*G7</f>
        <v>285324</v>
      </c>
      <c r="H35" s="234">
        <v>0</v>
      </c>
      <c r="I35" s="233">
        <f>B35*I7</f>
        <v>0</v>
      </c>
      <c r="J35" s="235">
        <f t="shared" si="0"/>
        <v>869011</v>
      </c>
    </row>
    <row r="36" spans="1:10" ht="15">
      <c r="A36" s="182" t="s">
        <v>179</v>
      </c>
      <c r="B36" s="305">
        <v>985</v>
      </c>
      <c r="C36" s="296">
        <f>B36*C7</f>
        <v>584105</v>
      </c>
      <c r="D36" s="236">
        <f>B36*D7</f>
        <v>165480</v>
      </c>
      <c r="E36" s="239">
        <f>B36*E7</f>
        <v>0</v>
      </c>
      <c r="F36" s="278">
        <v>0</v>
      </c>
      <c r="G36" s="233">
        <f>B36*G7</f>
        <v>366420</v>
      </c>
      <c r="H36" s="233">
        <f>B36*H7</f>
        <v>142825</v>
      </c>
      <c r="I36" s="233">
        <f>B36*I7</f>
        <v>0</v>
      </c>
      <c r="J36" s="235">
        <f>SUM(C36:I36)</f>
        <v>1258830</v>
      </c>
    </row>
    <row r="37" spans="1:10" ht="15">
      <c r="A37" s="181" t="s">
        <v>180</v>
      </c>
      <c r="B37" s="301">
        <v>727</v>
      </c>
      <c r="C37" s="265">
        <f>B37*C7</f>
        <v>431111</v>
      </c>
      <c r="D37" s="238">
        <v>0</v>
      </c>
      <c r="E37" s="234">
        <v>0</v>
      </c>
      <c r="F37" s="266">
        <v>0</v>
      </c>
      <c r="G37" s="233">
        <f>B37*G7</f>
        <v>270444</v>
      </c>
      <c r="H37" s="234">
        <v>0</v>
      </c>
      <c r="I37" s="234">
        <v>0</v>
      </c>
      <c r="J37" s="235">
        <f t="shared" si="0"/>
        <v>701555</v>
      </c>
    </row>
    <row r="38" spans="1:10" ht="15">
      <c r="A38" s="182" t="s">
        <v>181</v>
      </c>
      <c r="B38" s="302">
        <v>639</v>
      </c>
      <c r="C38" s="298">
        <f>B38*C7</f>
        <v>378927</v>
      </c>
      <c r="D38" s="236">
        <f>B38*D7</f>
        <v>107352</v>
      </c>
      <c r="E38" s="273">
        <v>0</v>
      </c>
      <c r="F38" s="266">
        <v>0</v>
      </c>
      <c r="G38" s="233">
        <f>B38*G7</f>
        <v>237708</v>
      </c>
      <c r="H38" s="233">
        <f>B38*H7</f>
        <v>92655</v>
      </c>
      <c r="I38" s="234">
        <v>0</v>
      </c>
      <c r="J38" s="235">
        <f t="shared" si="0"/>
        <v>816642</v>
      </c>
    </row>
    <row r="39" spans="1:10" ht="15">
      <c r="A39" s="181" t="s">
        <v>182</v>
      </c>
      <c r="B39" s="301">
        <v>355</v>
      </c>
      <c r="C39" s="265">
        <f>B39*C7</f>
        <v>210515</v>
      </c>
      <c r="D39" s="232">
        <f>B39*D7</f>
        <v>59640</v>
      </c>
      <c r="E39" s="233">
        <f>B39*E7</f>
        <v>0</v>
      </c>
      <c r="F39" s="278">
        <v>0</v>
      </c>
      <c r="G39" s="233">
        <f>B39*G7</f>
        <v>132060</v>
      </c>
      <c r="H39" s="233">
        <f>B39*H7</f>
        <v>51475</v>
      </c>
      <c r="I39" s="234">
        <v>0</v>
      </c>
      <c r="J39" s="235">
        <f t="shared" si="0"/>
        <v>453690</v>
      </c>
    </row>
    <row r="40" spans="1:10" ht="15">
      <c r="A40" s="182" t="s">
        <v>183</v>
      </c>
      <c r="B40" s="302">
        <v>576</v>
      </c>
      <c r="C40" s="298">
        <f>B40*C7</f>
        <v>341568</v>
      </c>
      <c r="D40" s="236">
        <f>B40*D7</f>
        <v>96768</v>
      </c>
      <c r="E40" s="239">
        <f>B40*E7</f>
        <v>0</v>
      </c>
      <c r="F40" s="281">
        <f>B40*F7</f>
        <v>0</v>
      </c>
      <c r="G40" s="233">
        <f>B40*G7</f>
        <v>214272</v>
      </c>
      <c r="H40" s="233">
        <f>B40*H7</f>
        <v>83520</v>
      </c>
      <c r="I40" s="234">
        <v>0</v>
      </c>
      <c r="J40" s="235">
        <f t="shared" si="0"/>
        <v>736128</v>
      </c>
    </row>
    <row r="41" spans="1:10" ht="15">
      <c r="A41" s="181" t="s">
        <v>184</v>
      </c>
      <c r="B41" s="301">
        <v>568</v>
      </c>
      <c r="C41" s="265">
        <f>B41*C7</f>
        <v>336824</v>
      </c>
      <c r="D41" s="232">
        <f>B41*D7</f>
        <v>95424</v>
      </c>
      <c r="E41" s="233">
        <f>B41*E7</f>
        <v>0</v>
      </c>
      <c r="F41" s="265">
        <f>B41*F7</f>
        <v>0</v>
      </c>
      <c r="G41" s="233">
        <f>B41*G7</f>
        <v>211296</v>
      </c>
      <c r="H41" s="233">
        <f>B41*H7</f>
        <v>82360</v>
      </c>
      <c r="I41" s="233">
        <f>B41*I7</f>
        <v>0</v>
      </c>
      <c r="J41" s="235">
        <f t="shared" si="0"/>
        <v>725904</v>
      </c>
    </row>
    <row r="42" spans="1:10" ht="15">
      <c r="A42" s="182" t="s">
        <v>185</v>
      </c>
      <c r="B42" s="302">
        <v>685</v>
      </c>
      <c r="C42" s="298">
        <f>B42*C7</f>
        <v>406205</v>
      </c>
      <c r="D42" s="236">
        <f>B42*D7</f>
        <v>115080</v>
      </c>
      <c r="E42" s="239">
        <f>B42*E7</f>
        <v>0</v>
      </c>
      <c r="F42" s="265">
        <f>B42*F7</f>
        <v>0</v>
      </c>
      <c r="G42" s="233">
        <f>B42*G7</f>
        <v>254820</v>
      </c>
      <c r="H42" s="233">
        <f>B42*H7</f>
        <v>99325</v>
      </c>
      <c r="I42" s="233">
        <f>B42*I7</f>
        <v>0</v>
      </c>
      <c r="J42" s="235">
        <f t="shared" si="0"/>
        <v>875430</v>
      </c>
    </row>
    <row r="43" spans="1:10" ht="15">
      <c r="A43" s="183" t="s">
        <v>186</v>
      </c>
      <c r="B43" s="306">
        <v>877</v>
      </c>
      <c r="C43" s="299">
        <f>B43*C7</f>
        <v>520061</v>
      </c>
      <c r="D43" s="241">
        <v>0</v>
      </c>
      <c r="E43" s="242">
        <v>0</v>
      </c>
      <c r="F43" s="267">
        <v>0</v>
      </c>
      <c r="G43" s="240">
        <f>B43*G7</f>
        <v>326244</v>
      </c>
      <c r="H43" s="240">
        <f>B43*H7</f>
        <v>127165</v>
      </c>
      <c r="I43" s="242">
        <v>0</v>
      </c>
      <c r="J43" s="243">
        <f>SUM(C43:I43)</f>
        <v>973470</v>
      </c>
    </row>
    <row r="44" spans="1:10" ht="15">
      <c r="A44" s="184" t="s">
        <v>187</v>
      </c>
      <c r="B44" s="307">
        <v>114</v>
      </c>
      <c r="C44" s="268">
        <f>B44*C7</f>
        <v>67602</v>
      </c>
      <c r="D44" s="260">
        <f>B44*D7</f>
        <v>19152</v>
      </c>
      <c r="E44" s="244">
        <f>B44*E7</f>
        <v>0</v>
      </c>
      <c r="F44" s="279">
        <v>0</v>
      </c>
      <c r="G44" s="244">
        <f>B44*G7</f>
        <v>42408</v>
      </c>
      <c r="H44" s="244">
        <f>B44*H7</f>
        <v>16530</v>
      </c>
      <c r="I44" s="244">
        <f>B44*I7</f>
        <v>0</v>
      </c>
      <c r="J44" s="244">
        <f>SUM(C44:I44)</f>
        <v>145692</v>
      </c>
    </row>
    <row r="45" spans="1:10" ht="15">
      <c r="A45" s="185" t="s">
        <v>188</v>
      </c>
      <c r="B45" s="301">
        <v>228</v>
      </c>
      <c r="C45" s="269">
        <f>B45*C7</f>
        <v>135204</v>
      </c>
      <c r="D45" s="261">
        <f>B45*D7</f>
        <v>38304</v>
      </c>
      <c r="E45" s="245">
        <f>B45*E7</f>
        <v>0</v>
      </c>
      <c r="F45" s="280">
        <v>0</v>
      </c>
      <c r="G45" s="245">
        <f>B45*G7</f>
        <v>84816</v>
      </c>
      <c r="H45" s="245">
        <f>B45*H7</f>
        <v>33060</v>
      </c>
      <c r="I45" s="246">
        <v>0</v>
      </c>
      <c r="J45" s="247">
        <f>SUM(C45:I45)</f>
        <v>291384</v>
      </c>
    </row>
    <row r="46" spans="1:10" ht="15">
      <c r="A46" s="185" t="s">
        <v>189</v>
      </c>
      <c r="B46" s="301">
        <v>964</v>
      </c>
      <c r="C46" s="269">
        <f>B46*C7</f>
        <v>571652</v>
      </c>
      <c r="D46" s="261">
        <f>B46*D7</f>
        <v>161952</v>
      </c>
      <c r="E46" s="245">
        <f>B46*E7</f>
        <v>0</v>
      </c>
      <c r="F46" s="269">
        <f>B46*F7</f>
        <v>0</v>
      </c>
      <c r="G46" s="245">
        <f>B46*G7</f>
        <v>358608</v>
      </c>
      <c r="H46" s="245">
        <f>B46*H7</f>
        <v>139780</v>
      </c>
      <c r="I46" s="245">
        <f>B46*I7</f>
        <v>0</v>
      </c>
      <c r="J46" s="247">
        <f>SUM(C46:I46)</f>
        <v>1231992</v>
      </c>
    </row>
    <row r="47" spans="1:10" ht="15">
      <c r="A47" s="185" t="s">
        <v>237</v>
      </c>
      <c r="B47" s="301">
        <v>284</v>
      </c>
      <c r="C47" s="269">
        <f>B47*C7</f>
        <v>168412</v>
      </c>
      <c r="D47" s="261">
        <f>B47*D7</f>
        <v>47712</v>
      </c>
      <c r="E47" s="245">
        <f>B47*E7</f>
        <v>0</v>
      </c>
      <c r="F47" s="280">
        <v>0</v>
      </c>
      <c r="G47" s="245">
        <f>B47*G7</f>
        <v>105648</v>
      </c>
      <c r="H47" s="245">
        <f>B47*H7</f>
        <v>41180</v>
      </c>
      <c r="I47" s="245">
        <f>B47*I7</f>
        <v>0</v>
      </c>
      <c r="J47" s="247">
        <f>SUM(C47:I47)</f>
        <v>362952</v>
      </c>
    </row>
    <row r="48" spans="1:10" ht="15">
      <c r="A48" s="185" t="s">
        <v>190</v>
      </c>
      <c r="B48" s="301">
        <v>582</v>
      </c>
      <c r="C48" s="269">
        <f>B48*C7</f>
        <v>345126</v>
      </c>
      <c r="D48" s="261">
        <f>B48*D7</f>
        <v>97776</v>
      </c>
      <c r="E48" s="245">
        <f>B48*E7</f>
        <v>0</v>
      </c>
      <c r="F48" s="269">
        <f>B48*F7</f>
        <v>0</v>
      </c>
      <c r="G48" s="245">
        <f>B48*G7</f>
        <v>216504</v>
      </c>
      <c r="H48" s="245">
        <f>B48*H7</f>
        <v>84390</v>
      </c>
      <c r="I48" s="245">
        <f>B48*I7</f>
        <v>0</v>
      </c>
      <c r="J48" s="247">
        <f aca="true" t="shared" si="1" ref="J48:J57">SUM(C48:I48)</f>
        <v>743796</v>
      </c>
    </row>
    <row r="49" spans="1:10" ht="15">
      <c r="A49" s="185" t="s">
        <v>191</v>
      </c>
      <c r="B49" s="301">
        <v>369</v>
      </c>
      <c r="C49" s="269">
        <f>B49*C7</f>
        <v>218817</v>
      </c>
      <c r="D49" s="261">
        <f>B49*D7</f>
        <v>61992</v>
      </c>
      <c r="E49" s="245">
        <f>B49*E7</f>
        <v>0</v>
      </c>
      <c r="F49" s="280">
        <v>0</v>
      </c>
      <c r="G49" s="245">
        <f>B49*G7</f>
        <v>137268</v>
      </c>
      <c r="H49" s="245">
        <f>B49*H7</f>
        <v>53505</v>
      </c>
      <c r="I49" s="245">
        <f>B49*I7</f>
        <v>0</v>
      </c>
      <c r="J49" s="247">
        <f t="shared" si="1"/>
        <v>471582</v>
      </c>
    </row>
    <row r="50" spans="1:10" ht="15">
      <c r="A50" s="185" t="s">
        <v>192</v>
      </c>
      <c r="B50" s="303">
        <v>1218</v>
      </c>
      <c r="C50" s="269">
        <f>B50*C7</f>
        <v>722274</v>
      </c>
      <c r="D50" s="261">
        <f>B50*D7</f>
        <v>204624</v>
      </c>
      <c r="E50" s="245">
        <f>B50*E7</f>
        <v>0</v>
      </c>
      <c r="F50" s="269">
        <f>B50*F7</f>
        <v>0</v>
      </c>
      <c r="G50" s="245">
        <f>B50*G7</f>
        <v>453096</v>
      </c>
      <c r="H50" s="245">
        <f>B50*H7</f>
        <v>176610</v>
      </c>
      <c r="I50" s="245">
        <f>B50*I7</f>
        <v>0</v>
      </c>
      <c r="J50" s="247">
        <f t="shared" si="1"/>
        <v>1556604</v>
      </c>
    </row>
    <row r="51" spans="1:10" ht="15">
      <c r="A51" s="185" t="s">
        <v>193</v>
      </c>
      <c r="B51" s="301">
        <v>863</v>
      </c>
      <c r="C51" s="269">
        <f>B51*C7</f>
        <v>511759</v>
      </c>
      <c r="D51" s="261">
        <f>B51*D7</f>
        <v>144984</v>
      </c>
      <c r="E51" s="245">
        <f>B51*E7</f>
        <v>0</v>
      </c>
      <c r="F51" s="269">
        <f>B51*F7</f>
        <v>0</v>
      </c>
      <c r="G51" s="245">
        <f>B51*G7</f>
        <v>321036</v>
      </c>
      <c r="H51" s="245">
        <f>B51*H7</f>
        <v>125135</v>
      </c>
      <c r="I51" s="246">
        <v>0</v>
      </c>
      <c r="J51" s="247">
        <f t="shared" si="1"/>
        <v>1102914</v>
      </c>
    </row>
    <row r="52" spans="1:10" ht="15">
      <c r="A52" s="185" t="s">
        <v>194</v>
      </c>
      <c r="B52" s="303">
        <v>1344</v>
      </c>
      <c r="C52" s="269">
        <f>B52*C7</f>
        <v>796992</v>
      </c>
      <c r="D52" s="261">
        <f>B52*D7</f>
        <v>225792</v>
      </c>
      <c r="E52" s="245">
        <f>B52*E7</f>
        <v>0</v>
      </c>
      <c r="F52" s="269">
        <f>B52*F7</f>
        <v>0</v>
      </c>
      <c r="G52" s="245">
        <f>B52*G7</f>
        <v>499968</v>
      </c>
      <c r="H52" s="245">
        <f>B52*H7</f>
        <v>194880</v>
      </c>
      <c r="I52" s="246">
        <v>0</v>
      </c>
      <c r="J52" s="247">
        <f t="shared" si="1"/>
        <v>1717632</v>
      </c>
    </row>
    <row r="53" spans="1:10" ht="15">
      <c r="A53" s="185" t="s">
        <v>195</v>
      </c>
      <c r="B53" s="301">
        <v>577</v>
      </c>
      <c r="C53" s="269">
        <f>B53*C7</f>
        <v>342161</v>
      </c>
      <c r="D53" s="261">
        <f>B53*D7</f>
        <v>96936</v>
      </c>
      <c r="E53" s="245">
        <f>B53*E7</f>
        <v>0</v>
      </c>
      <c r="F53" s="269">
        <f>B53*F7</f>
        <v>0</v>
      </c>
      <c r="G53" s="245">
        <f>B53*G7</f>
        <v>214644</v>
      </c>
      <c r="H53" s="245">
        <f>B53*H7</f>
        <v>83665</v>
      </c>
      <c r="I53" s="245">
        <f>B53*I7</f>
        <v>0</v>
      </c>
      <c r="J53" s="247">
        <f t="shared" si="1"/>
        <v>737406</v>
      </c>
    </row>
    <row r="54" spans="1:10" ht="15">
      <c r="A54" s="185" t="s">
        <v>197</v>
      </c>
      <c r="B54" s="303">
        <v>1526</v>
      </c>
      <c r="C54" s="269">
        <f>B54*C7</f>
        <v>904918</v>
      </c>
      <c r="D54" s="261">
        <f>B54*D7</f>
        <v>256368</v>
      </c>
      <c r="E54" s="245">
        <f>B54*E7</f>
        <v>0</v>
      </c>
      <c r="F54" s="269">
        <f>B54*F7</f>
        <v>0</v>
      </c>
      <c r="G54" s="245">
        <f>B54*G7</f>
        <v>567672</v>
      </c>
      <c r="H54" s="245">
        <f>B54*H7</f>
        <v>221270</v>
      </c>
      <c r="I54" s="245">
        <f>B54*I7</f>
        <v>0</v>
      </c>
      <c r="J54" s="247">
        <f t="shared" si="1"/>
        <v>1950228</v>
      </c>
    </row>
    <row r="55" spans="1:10" ht="15">
      <c r="A55" s="185" t="s">
        <v>196</v>
      </c>
      <c r="B55" s="301">
        <v>171</v>
      </c>
      <c r="C55" s="269">
        <f>B55*C7</f>
        <v>101403</v>
      </c>
      <c r="D55" s="261">
        <f>B55*D7</f>
        <v>28728</v>
      </c>
      <c r="E55" s="276">
        <v>0</v>
      </c>
      <c r="F55" s="270">
        <v>0</v>
      </c>
      <c r="G55" s="245">
        <f>B55*G7</f>
        <v>63612</v>
      </c>
      <c r="H55" s="246">
        <v>0</v>
      </c>
      <c r="I55" s="245">
        <f>B55*I7</f>
        <v>0</v>
      </c>
      <c r="J55" s="247">
        <f t="shared" si="1"/>
        <v>193743</v>
      </c>
    </row>
    <row r="56" spans="1:10" ht="15.75" thickBot="1">
      <c r="A56" s="183" t="s">
        <v>198</v>
      </c>
      <c r="B56" s="308">
        <v>236</v>
      </c>
      <c r="C56" s="271">
        <f>B56*C7</f>
        <v>139948</v>
      </c>
      <c r="D56" s="262">
        <v>0</v>
      </c>
      <c r="E56" s="277">
        <f>B56*E7</f>
        <v>0</v>
      </c>
      <c r="F56" s="309">
        <v>0</v>
      </c>
      <c r="G56" s="248">
        <f>B56*G7</f>
        <v>87792</v>
      </c>
      <c r="H56" s="248">
        <f>B56*H7</f>
        <v>34220</v>
      </c>
      <c r="I56" s="248">
        <f>B56*I7</f>
        <v>0</v>
      </c>
      <c r="J56" s="249">
        <f t="shared" si="1"/>
        <v>261960</v>
      </c>
    </row>
    <row r="57" spans="1:10" ht="15.75" thickBot="1">
      <c r="A57" s="186" t="s">
        <v>32</v>
      </c>
      <c r="B57" s="250">
        <f>SUM(B8:B56)</f>
        <v>27922</v>
      </c>
      <c r="C57" s="251">
        <f aca="true" t="shared" si="2" ref="C57:I57">SUM(C8:C56)</f>
        <v>16073858</v>
      </c>
      <c r="D57" s="263">
        <f t="shared" si="2"/>
        <v>4127424</v>
      </c>
      <c r="E57" s="283">
        <f>SUM(E8:E56)</f>
        <v>0</v>
      </c>
      <c r="F57" s="252">
        <f t="shared" si="2"/>
        <v>0</v>
      </c>
      <c r="G57" s="251">
        <f t="shared" si="2"/>
        <v>10386984</v>
      </c>
      <c r="H57" s="252">
        <f t="shared" si="2"/>
        <v>3505520</v>
      </c>
      <c r="I57" s="251">
        <f t="shared" si="2"/>
        <v>0</v>
      </c>
      <c r="J57" s="253">
        <f t="shared" si="1"/>
        <v>34093786</v>
      </c>
    </row>
    <row r="58" spans="1:10" ht="16.5" customHeight="1" thickBot="1">
      <c r="A58" s="186" t="s">
        <v>255</v>
      </c>
      <c r="B58" s="437"/>
      <c r="C58" s="422">
        <v>47</v>
      </c>
      <c r="D58" s="439">
        <v>43</v>
      </c>
      <c r="E58" s="422">
        <v>33</v>
      </c>
      <c r="F58" s="422">
        <v>20</v>
      </c>
      <c r="G58" s="424">
        <v>49</v>
      </c>
      <c r="H58" s="422">
        <v>42</v>
      </c>
      <c r="I58" s="422">
        <v>24</v>
      </c>
      <c r="J58" s="428"/>
    </row>
    <row r="59" spans="1:10" ht="15" thickBot="1">
      <c r="A59" s="197" t="s">
        <v>238</v>
      </c>
      <c r="B59" s="438"/>
      <c r="C59" s="427"/>
      <c r="D59" s="440"/>
      <c r="E59" s="427"/>
      <c r="F59" s="427"/>
      <c r="G59" s="426"/>
      <c r="H59" s="427"/>
      <c r="I59" s="427"/>
      <c r="J59" s="429"/>
    </row>
    <row r="60" spans="1:10" ht="16.5" customHeight="1" thickBot="1">
      <c r="A60" s="187" t="s">
        <v>253</v>
      </c>
      <c r="B60" s="420"/>
      <c r="C60" s="422">
        <v>27106</v>
      </c>
      <c r="D60" s="422">
        <v>24568</v>
      </c>
      <c r="E60" s="422">
        <v>19180</v>
      </c>
      <c r="F60" s="422">
        <v>15153</v>
      </c>
      <c r="G60" s="424">
        <v>27922</v>
      </c>
      <c r="H60" s="422">
        <v>24176</v>
      </c>
      <c r="I60" s="422">
        <v>14702</v>
      </c>
      <c r="J60" s="430"/>
    </row>
    <row r="61" spans="1:10" ht="15" thickBot="1">
      <c r="A61" s="187" t="s">
        <v>238</v>
      </c>
      <c r="B61" s="421"/>
      <c r="C61" s="423"/>
      <c r="D61" s="423"/>
      <c r="E61" s="427"/>
      <c r="F61" s="423"/>
      <c r="G61" s="425"/>
      <c r="H61" s="423"/>
      <c r="I61" s="423"/>
      <c r="J61" s="431"/>
    </row>
  </sheetData>
  <sheetProtection/>
  <mergeCells count="23">
    <mergeCell ref="A2:J2"/>
    <mergeCell ref="A3:J3"/>
    <mergeCell ref="A5:A7"/>
    <mergeCell ref="C6:I6"/>
    <mergeCell ref="B58:B59"/>
    <mergeCell ref="C58:C59"/>
    <mergeCell ref="D58:D59"/>
    <mergeCell ref="E5:F5"/>
    <mergeCell ref="E58:E59"/>
    <mergeCell ref="F58:F59"/>
    <mergeCell ref="I58:I59"/>
    <mergeCell ref="J58:J59"/>
    <mergeCell ref="H58:H59"/>
    <mergeCell ref="H60:H61"/>
    <mergeCell ref="I60:I61"/>
    <mergeCell ref="J60:J61"/>
    <mergeCell ref="B60:B61"/>
    <mergeCell ref="C60:C61"/>
    <mergeCell ref="D60:D61"/>
    <mergeCell ref="F60:F61"/>
    <mergeCell ref="G60:G61"/>
    <mergeCell ref="G58:G59"/>
    <mergeCell ref="E60:E61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8.8515625" style="0" customWidth="1"/>
    <col min="2" max="2" width="47.8515625" style="0" customWidth="1"/>
    <col min="3" max="3" width="22.8515625" style="0" customWidth="1"/>
    <col min="4" max="4" width="12.00390625" style="0" hidden="1" customWidth="1"/>
    <col min="5" max="5" width="11.140625" style="0" hidden="1" customWidth="1"/>
    <col min="6" max="6" width="10.8515625" style="0" hidden="1" customWidth="1"/>
  </cols>
  <sheetData>
    <row r="1" spans="1:6" ht="14.25">
      <c r="A1" s="349" t="s">
        <v>80</v>
      </c>
      <c r="B1" s="349"/>
      <c r="C1" s="349"/>
      <c r="D1" s="349"/>
      <c r="E1" s="350"/>
      <c r="F1" s="350"/>
    </row>
    <row r="2" spans="1:6" ht="14.25">
      <c r="A2" s="351" t="s">
        <v>104</v>
      </c>
      <c r="B2" s="351"/>
      <c r="C2" s="351"/>
      <c r="D2" s="351"/>
      <c r="E2" s="352"/>
      <c r="F2" s="352"/>
    </row>
    <row r="3" spans="1:6" ht="14.25">
      <c r="A3" s="344" t="s">
        <v>312</v>
      </c>
      <c r="B3" s="344"/>
      <c r="C3" s="344"/>
      <c r="D3" s="344"/>
      <c r="E3" s="352"/>
      <c r="F3" s="352"/>
    </row>
    <row r="4" spans="1:4" ht="15" thickBot="1">
      <c r="A4" s="14"/>
      <c r="B4" s="14"/>
      <c r="C4" s="196" t="s">
        <v>274</v>
      </c>
      <c r="D4" s="14"/>
    </row>
    <row r="5" spans="1:6" ht="11.25" customHeight="1" hidden="1" thickBot="1">
      <c r="A5" s="14"/>
      <c r="B5" s="14"/>
      <c r="C5" s="14"/>
      <c r="D5" s="14"/>
      <c r="F5" s="50" t="s">
        <v>83</v>
      </c>
    </row>
    <row r="6" spans="1:6" ht="44.25" customHeight="1">
      <c r="A6" s="63"/>
      <c r="B6" s="64"/>
      <c r="C6" s="116" t="s">
        <v>105</v>
      </c>
      <c r="D6" s="353"/>
      <c r="E6" s="354"/>
      <c r="F6" s="355"/>
    </row>
    <row r="7" spans="1:6" ht="14.25">
      <c r="A7" s="37" t="s">
        <v>137</v>
      </c>
      <c r="B7" s="65"/>
      <c r="C7" s="125" t="s">
        <v>94</v>
      </c>
      <c r="D7" s="44"/>
      <c r="E7" s="43"/>
      <c r="F7" s="45"/>
    </row>
    <row r="8" spans="1:6" ht="14.25" hidden="1">
      <c r="A8" s="37"/>
      <c r="B8" s="65"/>
      <c r="C8" s="117"/>
      <c r="D8" s="40"/>
      <c r="E8" s="20"/>
      <c r="F8" s="46"/>
    </row>
    <row r="9" spans="1:6" ht="14.25">
      <c r="A9" s="37"/>
      <c r="B9" s="55" t="s">
        <v>12</v>
      </c>
      <c r="C9" s="118" t="s">
        <v>320</v>
      </c>
      <c r="D9" s="40"/>
      <c r="E9" s="20"/>
      <c r="F9" s="46"/>
    </row>
    <row r="10" spans="1:6" ht="14.25" hidden="1">
      <c r="A10" s="37"/>
      <c r="B10" s="65"/>
      <c r="C10" s="118"/>
      <c r="D10" s="40"/>
      <c r="E10" s="20"/>
      <c r="F10" s="46"/>
    </row>
    <row r="11" spans="1:6" ht="14.25">
      <c r="A11" s="39" t="s">
        <v>63</v>
      </c>
      <c r="B11" s="55" t="s">
        <v>14</v>
      </c>
      <c r="C11" s="119">
        <v>119186000</v>
      </c>
      <c r="D11" s="38"/>
      <c r="E11" s="21"/>
      <c r="F11" s="47"/>
    </row>
    <row r="12" spans="1:6" ht="14.25" hidden="1">
      <c r="A12" s="66"/>
      <c r="B12" s="65"/>
      <c r="C12" s="117"/>
      <c r="D12" s="38"/>
      <c r="E12" s="21"/>
      <c r="F12" s="47"/>
    </row>
    <row r="13" spans="1:6" ht="14.25">
      <c r="A13" s="67" t="s">
        <v>52</v>
      </c>
      <c r="B13" s="55" t="s">
        <v>15</v>
      </c>
      <c r="C13" s="119">
        <v>22780000</v>
      </c>
      <c r="D13" s="38"/>
      <c r="E13" s="21"/>
      <c r="F13" s="47"/>
    </row>
    <row r="14" spans="1:6" ht="14.25" hidden="1">
      <c r="A14" s="66"/>
      <c r="B14" s="55"/>
      <c r="C14" s="117"/>
      <c r="D14" s="38"/>
      <c r="E14" s="21"/>
      <c r="F14" s="47"/>
    </row>
    <row r="15" spans="1:6" ht="14.25">
      <c r="A15" s="67" t="s">
        <v>53</v>
      </c>
      <c r="B15" s="55" t="s">
        <v>16</v>
      </c>
      <c r="C15" s="119">
        <v>44385000</v>
      </c>
      <c r="D15" s="38"/>
      <c r="E15" s="21"/>
      <c r="F15" s="47"/>
    </row>
    <row r="16" spans="1:6" ht="14.25" hidden="1">
      <c r="A16" s="66"/>
      <c r="B16" s="65"/>
      <c r="C16" s="117"/>
      <c r="D16" s="38"/>
      <c r="E16" s="21"/>
      <c r="F16" s="47"/>
    </row>
    <row r="17" spans="1:6" ht="14.25" hidden="1">
      <c r="A17" s="67" t="s">
        <v>6</v>
      </c>
      <c r="B17" s="55" t="s">
        <v>13</v>
      </c>
      <c r="C17" s="120"/>
      <c r="D17" s="38"/>
      <c r="E17" s="21"/>
      <c r="F17" s="47"/>
    </row>
    <row r="18" spans="1:6" ht="14.25" hidden="1">
      <c r="A18" s="66"/>
      <c r="B18" s="65"/>
      <c r="C18" s="117"/>
      <c r="D18" s="38"/>
      <c r="E18" s="21"/>
      <c r="F18" s="47"/>
    </row>
    <row r="19" spans="1:6" ht="14.25" hidden="1">
      <c r="A19" s="66"/>
      <c r="B19" s="65"/>
      <c r="C19" s="117"/>
      <c r="D19" s="38"/>
      <c r="E19" s="21"/>
      <c r="F19" s="47"/>
    </row>
    <row r="20" spans="1:6" ht="14.25">
      <c r="A20" s="67" t="s">
        <v>55</v>
      </c>
      <c r="B20" s="55" t="s">
        <v>48</v>
      </c>
      <c r="C20" s="117"/>
      <c r="D20" s="38"/>
      <c r="E20" s="21"/>
      <c r="F20" s="47"/>
    </row>
    <row r="21" spans="1:6" ht="14.25">
      <c r="A21" s="67" t="s">
        <v>54</v>
      </c>
      <c r="B21" s="55" t="s">
        <v>18</v>
      </c>
      <c r="C21" s="119">
        <v>9560000</v>
      </c>
      <c r="D21" s="38"/>
      <c r="E21" s="21"/>
      <c r="F21" s="47"/>
    </row>
    <row r="22" spans="1:6" ht="14.25">
      <c r="A22" s="66" t="s">
        <v>124</v>
      </c>
      <c r="B22" s="65" t="s">
        <v>109</v>
      </c>
      <c r="C22" s="121">
        <v>9560000</v>
      </c>
      <c r="D22" s="38"/>
      <c r="E22" s="21"/>
      <c r="F22" s="47"/>
    </row>
    <row r="23" spans="1:6" ht="14.25" hidden="1">
      <c r="A23" s="66"/>
      <c r="B23" s="55"/>
      <c r="C23" s="121"/>
      <c r="D23" s="38"/>
      <c r="E23" s="21"/>
      <c r="F23" s="47"/>
    </row>
    <row r="24" spans="1:6" ht="14.25">
      <c r="A24" s="66" t="s">
        <v>239</v>
      </c>
      <c r="B24" s="65" t="s">
        <v>240</v>
      </c>
      <c r="C24" s="121"/>
      <c r="D24" s="38"/>
      <c r="E24" s="21"/>
      <c r="F24" s="47"/>
    </row>
    <row r="25" spans="1:6" ht="14.25">
      <c r="A25" s="66"/>
      <c r="B25" s="55" t="s">
        <v>212</v>
      </c>
      <c r="C25" s="119">
        <f>C11+C13+C15+C21</f>
        <v>195911000</v>
      </c>
      <c r="D25" s="38"/>
      <c r="E25" s="21"/>
      <c r="F25" s="47"/>
    </row>
    <row r="26" spans="1:6" ht="14.25">
      <c r="A26" s="67" t="s">
        <v>56</v>
      </c>
      <c r="B26" s="55" t="s">
        <v>22</v>
      </c>
      <c r="C26" s="119">
        <f>C27+C28+C29</f>
        <v>5121000</v>
      </c>
      <c r="D26" s="38"/>
      <c r="E26" s="21"/>
      <c r="F26" s="47"/>
    </row>
    <row r="27" spans="1:6" ht="14.25">
      <c r="A27" s="66" t="s">
        <v>120</v>
      </c>
      <c r="B27" s="65" t="s">
        <v>115</v>
      </c>
      <c r="C27" s="121">
        <v>2764000</v>
      </c>
      <c r="D27" s="38"/>
      <c r="E27" s="21"/>
      <c r="F27" s="47"/>
    </row>
    <row r="28" spans="1:6" ht="14.25">
      <c r="A28" s="66" t="s">
        <v>125</v>
      </c>
      <c r="B28" s="65" t="s">
        <v>321</v>
      </c>
      <c r="C28" s="121">
        <v>1162000</v>
      </c>
      <c r="D28" s="38"/>
      <c r="E28" s="21"/>
      <c r="F28" s="47"/>
    </row>
    <row r="29" spans="1:6" ht="14.25">
      <c r="A29" s="66" t="s">
        <v>126</v>
      </c>
      <c r="B29" s="65" t="s">
        <v>116</v>
      </c>
      <c r="C29" s="121">
        <v>1195000</v>
      </c>
      <c r="D29" s="38"/>
      <c r="E29" s="21"/>
      <c r="F29" s="47"/>
    </row>
    <row r="30" spans="1:6" ht="14.25" hidden="1">
      <c r="A30" s="66"/>
      <c r="B30" s="65"/>
      <c r="C30" s="121"/>
      <c r="D30" s="38"/>
      <c r="E30" s="21"/>
      <c r="F30" s="47"/>
    </row>
    <row r="31" spans="1:6" ht="14.25">
      <c r="A31" s="67" t="s">
        <v>57</v>
      </c>
      <c r="B31" s="55" t="s">
        <v>108</v>
      </c>
      <c r="C31" s="119"/>
      <c r="D31" s="38"/>
      <c r="E31" s="21"/>
      <c r="F31" s="47"/>
    </row>
    <row r="32" spans="1:6" ht="14.25">
      <c r="A32" s="66" t="s">
        <v>127</v>
      </c>
      <c r="B32" s="65" t="s">
        <v>49</v>
      </c>
      <c r="C32" s="119"/>
      <c r="D32" s="38"/>
      <c r="E32" s="21"/>
      <c r="F32" s="47"/>
    </row>
    <row r="33" spans="1:6" ht="14.25">
      <c r="A33" s="66" t="s">
        <v>128</v>
      </c>
      <c r="B33" s="65" t="s">
        <v>117</v>
      </c>
      <c r="C33" s="119"/>
      <c r="D33" s="38"/>
      <c r="E33" s="21"/>
      <c r="F33" s="47"/>
    </row>
    <row r="34" spans="1:6" ht="14.25" hidden="1">
      <c r="A34" s="67"/>
      <c r="B34" s="55"/>
      <c r="C34" s="119"/>
      <c r="D34" s="38"/>
      <c r="E34" s="21"/>
      <c r="F34" s="47"/>
    </row>
    <row r="35" spans="1:6" ht="14.25" hidden="1">
      <c r="A35" s="66"/>
      <c r="B35" s="65"/>
      <c r="C35" s="121"/>
      <c r="D35" s="38"/>
      <c r="E35" s="21"/>
      <c r="F35" s="47"/>
    </row>
    <row r="36" spans="1:6" ht="14.25" hidden="1">
      <c r="A36" s="67"/>
      <c r="B36" s="55"/>
      <c r="C36" s="119"/>
      <c r="D36" s="38"/>
      <c r="E36" s="21"/>
      <c r="F36" s="47"/>
    </row>
    <row r="37" spans="1:6" ht="14.25">
      <c r="A37" s="67" t="s">
        <v>58</v>
      </c>
      <c r="B37" s="55" t="s">
        <v>23</v>
      </c>
      <c r="C37" s="285"/>
      <c r="D37" s="38"/>
      <c r="E37" s="21"/>
      <c r="F37" s="47"/>
    </row>
    <row r="38" spans="1:6" ht="14.25">
      <c r="A38" s="66" t="s">
        <v>122</v>
      </c>
      <c r="B38" s="65" t="s">
        <v>24</v>
      </c>
      <c r="C38" s="284"/>
      <c r="D38" s="38"/>
      <c r="E38" s="21"/>
      <c r="F38" s="47"/>
    </row>
    <row r="39" spans="1:6" ht="14.25">
      <c r="A39" s="66" t="s">
        <v>123</v>
      </c>
      <c r="B39" s="65" t="s">
        <v>25</v>
      </c>
      <c r="C39" s="122"/>
      <c r="D39" s="38"/>
      <c r="E39" s="21"/>
      <c r="F39" s="47"/>
    </row>
    <row r="40" spans="1:6" ht="15" thickBot="1">
      <c r="A40" s="342" t="s">
        <v>142</v>
      </c>
      <c r="B40" s="343"/>
      <c r="C40" s="123">
        <f>C25+C26+C31+C37</f>
        <v>201032000</v>
      </c>
      <c r="D40" s="41"/>
      <c r="E40" s="48"/>
      <c r="F40" s="49"/>
    </row>
    <row r="41" spans="1:3" ht="14.25">
      <c r="A41" s="10"/>
      <c r="B41" s="11"/>
      <c r="C41" s="11"/>
    </row>
    <row r="42" spans="1:3" ht="14.25">
      <c r="A42" s="12"/>
      <c r="B42" s="13"/>
      <c r="C42" s="13"/>
    </row>
    <row r="43" spans="1:3" ht="14.25">
      <c r="A43" s="10"/>
      <c r="B43" s="11"/>
      <c r="C43" s="11"/>
    </row>
    <row r="44" spans="1:3" ht="14.25">
      <c r="A44" s="10"/>
      <c r="B44" s="13"/>
      <c r="C44" s="11"/>
    </row>
    <row r="45" spans="1:3" ht="14.25">
      <c r="A45" s="10"/>
      <c r="B45" s="13"/>
      <c r="C45" s="13"/>
    </row>
    <row r="46" ht="14.25">
      <c r="A46" s="3"/>
    </row>
    <row r="47" ht="14.25">
      <c r="A47" s="3"/>
    </row>
  </sheetData>
  <sheetProtection/>
  <mergeCells count="5">
    <mergeCell ref="A40:B40"/>
    <mergeCell ref="A1:F1"/>
    <mergeCell ref="A2:F2"/>
    <mergeCell ref="A3:F3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5.57421875" style="0" customWidth="1"/>
    <col min="2" max="2" width="23.28125" style="0" customWidth="1"/>
    <col min="3" max="3" width="7.421875" style="0" customWidth="1"/>
    <col min="4" max="4" width="11.140625" style="0" customWidth="1"/>
    <col min="5" max="5" width="10.00390625" style="0" customWidth="1"/>
    <col min="6" max="6" width="12.7109375" style="0" customWidth="1"/>
    <col min="8" max="8" width="10.140625" style="0" customWidth="1"/>
    <col min="9" max="9" width="10.28125" style="0" customWidth="1"/>
    <col min="10" max="10" width="12.57421875" style="0" customWidth="1"/>
    <col min="11" max="11" width="7.8515625" style="0" hidden="1" customWidth="1"/>
    <col min="12" max="12" width="7.00390625" style="0" hidden="1" customWidth="1"/>
    <col min="13" max="13" width="5.7109375" style="0" hidden="1" customWidth="1"/>
    <col min="14" max="14" width="7.57421875" style="0" hidden="1" customWidth="1"/>
    <col min="15" max="15" width="6.8515625" style="0" hidden="1" customWidth="1"/>
    <col min="16" max="16" width="6.7109375" style="0" hidden="1" customWidth="1"/>
    <col min="17" max="17" width="6.421875" style="0" hidden="1" customWidth="1"/>
    <col min="18" max="18" width="8.7109375" style="0" customWidth="1"/>
    <col min="19" max="19" width="13.7109375" style="0" customWidth="1"/>
  </cols>
  <sheetData>
    <row r="1" spans="1:19" ht="14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56"/>
      <c r="P1" s="356"/>
      <c r="Q1" s="356"/>
      <c r="R1" s="356"/>
      <c r="S1" s="356"/>
    </row>
    <row r="2" spans="2:19" ht="14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" t="s">
        <v>110</v>
      </c>
    </row>
    <row r="3" spans="1:19" ht="14.25">
      <c r="A3" s="351" t="s">
        <v>104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14.25">
      <c r="A4" s="351" t="s">
        <v>311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</row>
    <row r="5" spans="2:19" ht="1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73</v>
      </c>
      <c r="P5" s="2"/>
      <c r="Q5" s="2"/>
      <c r="R5" s="2"/>
      <c r="S5" s="1" t="s">
        <v>274</v>
      </c>
    </row>
    <row r="6" spans="1:19" ht="15" customHeight="1">
      <c r="A6" s="135" t="s">
        <v>137</v>
      </c>
      <c r="B6" s="136" t="s">
        <v>35</v>
      </c>
      <c r="C6" s="136" t="s">
        <v>28</v>
      </c>
      <c r="D6" s="136" t="s">
        <v>63</v>
      </c>
      <c r="E6" s="136" t="s">
        <v>52</v>
      </c>
      <c r="F6" s="136" t="s">
        <v>53</v>
      </c>
      <c r="G6" s="136" t="s">
        <v>55</v>
      </c>
      <c r="H6" s="136" t="s">
        <v>54</v>
      </c>
      <c r="I6" s="136" t="s">
        <v>56</v>
      </c>
      <c r="J6" s="136" t="s">
        <v>57</v>
      </c>
      <c r="K6" s="136"/>
      <c r="L6" s="136"/>
      <c r="M6" s="136"/>
      <c r="N6" s="136"/>
      <c r="O6" s="137"/>
      <c r="P6" s="370"/>
      <c r="Q6" s="370"/>
      <c r="R6" s="133" t="s">
        <v>58</v>
      </c>
      <c r="S6" s="138"/>
    </row>
    <row r="7" spans="1:19" ht="14.25">
      <c r="A7" s="139"/>
      <c r="B7" s="23"/>
      <c r="C7" s="23" t="s">
        <v>29</v>
      </c>
      <c r="D7" s="23" t="s">
        <v>70</v>
      </c>
      <c r="E7" s="23" t="s">
        <v>146</v>
      </c>
      <c r="F7" s="23" t="s">
        <v>71</v>
      </c>
      <c r="G7" s="23" t="s">
        <v>72</v>
      </c>
      <c r="H7" s="23" t="s">
        <v>129</v>
      </c>
      <c r="I7" s="23" t="s">
        <v>132</v>
      </c>
      <c r="J7" s="23" t="s">
        <v>130</v>
      </c>
      <c r="K7" s="23"/>
      <c r="L7" s="23"/>
      <c r="M7" s="23"/>
      <c r="N7" s="23"/>
      <c r="O7" s="24"/>
      <c r="P7" s="371"/>
      <c r="Q7" s="371"/>
      <c r="R7" s="152" t="s">
        <v>133</v>
      </c>
      <c r="S7" s="140" t="s">
        <v>33</v>
      </c>
    </row>
    <row r="8" spans="1:19" ht="15" customHeight="1">
      <c r="A8" s="139"/>
      <c r="B8" s="22"/>
      <c r="C8" s="22"/>
      <c r="D8" s="23" t="s">
        <v>26</v>
      </c>
      <c r="E8" s="23" t="s">
        <v>147</v>
      </c>
      <c r="F8" s="23" t="s">
        <v>27</v>
      </c>
      <c r="G8" s="23" t="s">
        <v>149</v>
      </c>
      <c r="H8" s="23" t="s">
        <v>30</v>
      </c>
      <c r="I8" s="23" t="s">
        <v>27</v>
      </c>
      <c r="J8" s="23" t="s">
        <v>131</v>
      </c>
      <c r="K8" s="23"/>
      <c r="L8" s="23"/>
      <c r="M8" s="23"/>
      <c r="N8" s="23"/>
      <c r="O8" s="25"/>
      <c r="P8" s="371"/>
      <c r="Q8" s="371"/>
      <c r="R8" s="90"/>
      <c r="S8" s="140" t="s">
        <v>34</v>
      </c>
    </row>
    <row r="9" spans="1:19" ht="14.25">
      <c r="A9" s="141"/>
      <c r="B9" s="26"/>
      <c r="C9" s="26"/>
      <c r="D9" s="27" t="s">
        <v>143</v>
      </c>
      <c r="E9" s="27" t="s">
        <v>148</v>
      </c>
      <c r="F9" s="27" t="s">
        <v>145</v>
      </c>
      <c r="G9" s="27" t="s">
        <v>145</v>
      </c>
      <c r="H9" s="27" t="s">
        <v>145</v>
      </c>
      <c r="I9" s="27" t="s">
        <v>145</v>
      </c>
      <c r="J9" s="27" t="s">
        <v>145</v>
      </c>
      <c r="K9" s="26"/>
      <c r="L9" s="27"/>
      <c r="M9" s="26"/>
      <c r="N9" s="26"/>
      <c r="O9" s="28"/>
      <c r="P9" s="372"/>
      <c r="Q9" s="372"/>
      <c r="R9" s="153" t="s">
        <v>145</v>
      </c>
      <c r="S9" s="142" t="s">
        <v>144</v>
      </c>
    </row>
    <row r="10" spans="1:19" s="35" customFormat="1" ht="23.25" customHeight="1">
      <c r="A10" s="357" t="s">
        <v>209</v>
      </c>
      <c r="B10" s="359" t="s">
        <v>104</v>
      </c>
      <c r="C10" s="359"/>
      <c r="D10" s="361">
        <f>D12+D13+D14</f>
        <v>50000</v>
      </c>
      <c r="E10" s="361">
        <f>E12+E13+E14</f>
        <v>10000</v>
      </c>
      <c r="F10" s="361">
        <f>F12+F13+F14</f>
        <v>6723000</v>
      </c>
      <c r="G10" s="363"/>
      <c r="H10" s="361">
        <f>H12+H13+H14</f>
        <v>9560000</v>
      </c>
      <c r="I10" s="373">
        <f>I12+I13+I14</f>
        <v>3521000</v>
      </c>
      <c r="J10" s="366"/>
      <c r="K10" s="134"/>
      <c r="L10" s="134"/>
      <c r="M10" s="134"/>
      <c r="N10" s="134"/>
      <c r="O10" s="134"/>
      <c r="P10" s="134"/>
      <c r="Q10" s="134"/>
      <c r="R10" s="375"/>
      <c r="S10" s="368">
        <f>S12+S13+S14</f>
        <v>19864000</v>
      </c>
    </row>
    <row r="11" spans="1:19" s="35" customFormat="1" ht="13.5" customHeight="1">
      <c r="A11" s="358"/>
      <c r="B11" s="360"/>
      <c r="C11" s="360"/>
      <c r="D11" s="362"/>
      <c r="E11" s="362"/>
      <c r="F11" s="362"/>
      <c r="G11" s="364"/>
      <c r="H11" s="362"/>
      <c r="I11" s="374"/>
      <c r="J11" s="367"/>
      <c r="K11" s="134"/>
      <c r="L11" s="134"/>
      <c r="M11" s="134"/>
      <c r="N11" s="134"/>
      <c r="O11" s="154"/>
      <c r="P11" s="154"/>
      <c r="Q11" s="154"/>
      <c r="R11" s="376"/>
      <c r="S11" s="369"/>
    </row>
    <row r="12" spans="1:19" s="35" customFormat="1" ht="45" customHeight="1">
      <c r="A12" s="143" t="s">
        <v>206</v>
      </c>
      <c r="B12" s="113" t="s">
        <v>151</v>
      </c>
      <c r="C12" s="52"/>
      <c r="D12" s="155"/>
      <c r="E12" s="134"/>
      <c r="F12" s="156">
        <v>2989000</v>
      </c>
      <c r="G12" s="134"/>
      <c r="H12" s="156">
        <v>9560000</v>
      </c>
      <c r="I12" s="134">
        <v>3521000</v>
      </c>
      <c r="J12" s="134"/>
      <c r="K12" s="134"/>
      <c r="L12" s="134"/>
      <c r="M12" s="134"/>
      <c r="N12" s="134"/>
      <c r="O12" s="154"/>
      <c r="P12" s="154"/>
      <c r="Q12" s="154"/>
      <c r="R12" s="154"/>
      <c r="S12" s="132">
        <f>D12+E12+F12+G12+H12+I12+J12+R12</f>
        <v>16070000</v>
      </c>
    </row>
    <row r="13" spans="1:19" s="35" customFormat="1" ht="18.75" customHeight="1">
      <c r="A13" s="144" t="s">
        <v>207</v>
      </c>
      <c r="B13" s="16" t="s">
        <v>200</v>
      </c>
      <c r="C13" s="52"/>
      <c r="D13" s="155"/>
      <c r="E13" s="134"/>
      <c r="F13" s="156">
        <v>3500000</v>
      </c>
      <c r="G13" s="156"/>
      <c r="H13" s="156"/>
      <c r="I13" s="156"/>
      <c r="J13" s="156"/>
      <c r="K13" s="156"/>
      <c r="L13" s="156"/>
      <c r="M13" s="156"/>
      <c r="N13" s="156"/>
      <c r="O13" s="157"/>
      <c r="P13" s="157"/>
      <c r="Q13" s="157"/>
      <c r="R13" s="157"/>
      <c r="S13" s="132">
        <f>D13+E13+F13+G13+H13+I13+J13+R13</f>
        <v>3500000</v>
      </c>
    </row>
    <row r="14" spans="1:20" s="35" customFormat="1" ht="37.5" customHeight="1">
      <c r="A14" s="144" t="s">
        <v>208</v>
      </c>
      <c r="B14" s="113" t="s">
        <v>152</v>
      </c>
      <c r="C14" s="52"/>
      <c r="D14" s="158">
        <v>50000</v>
      </c>
      <c r="E14" s="134">
        <v>10000</v>
      </c>
      <c r="F14" s="156">
        <v>234000</v>
      </c>
      <c r="G14" s="156"/>
      <c r="H14" s="156"/>
      <c r="I14" s="156"/>
      <c r="J14" s="156"/>
      <c r="K14" s="156"/>
      <c r="L14" s="156"/>
      <c r="M14" s="156"/>
      <c r="N14" s="156"/>
      <c r="O14" s="157"/>
      <c r="P14" s="157"/>
      <c r="Q14" s="157"/>
      <c r="R14" s="157"/>
      <c r="S14" s="132">
        <f>D14+E14+F14+G14+H14+I14+J14+R14</f>
        <v>294000</v>
      </c>
      <c r="T14" s="99"/>
    </row>
    <row r="15" spans="1:19" ht="38.25" customHeight="1">
      <c r="A15" s="145" t="s">
        <v>3</v>
      </c>
      <c r="B15" s="54" t="s">
        <v>93</v>
      </c>
      <c r="C15" s="51" t="s">
        <v>320</v>
      </c>
      <c r="D15" s="32">
        <f>D16+D17+D18+D19</f>
        <v>119136000</v>
      </c>
      <c r="E15" s="32">
        <f>E16+E17+E18+E19</f>
        <v>22770000</v>
      </c>
      <c r="F15" s="32">
        <f>F16+F17+F18+F19</f>
        <v>37662000</v>
      </c>
      <c r="G15" s="32"/>
      <c r="H15" s="32"/>
      <c r="I15" s="32">
        <f>I16+I17+I18+I19</f>
        <v>1600000</v>
      </c>
      <c r="J15" s="32"/>
      <c r="K15" s="32"/>
      <c r="L15" s="32"/>
      <c r="M15" s="32"/>
      <c r="N15" s="32"/>
      <c r="O15" s="32"/>
      <c r="P15" s="32"/>
      <c r="Q15" s="32"/>
      <c r="R15" s="32"/>
      <c r="S15" s="159">
        <f>D15+E15+F15+G15+H15+I15+J15</f>
        <v>181168000</v>
      </c>
    </row>
    <row r="16" spans="1:19" ht="20.25" customHeight="1">
      <c r="A16" s="146" t="s">
        <v>202</v>
      </c>
      <c r="B16" s="98" t="s">
        <v>242</v>
      </c>
      <c r="C16" s="98">
        <v>10</v>
      </c>
      <c r="D16" s="31">
        <v>22734000</v>
      </c>
      <c r="E16" s="31">
        <v>4410000</v>
      </c>
      <c r="F16" s="31">
        <v>26332000</v>
      </c>
      <c r="G16" s="31"/>
      <c r="H16" s="31"/>
      <c r="I16" s="31">
        <v>635000</v>
      </c>
      <c r="J16" s="31"/>
      <c r="K16" s="31"/>
      <c r="L16" s="31"/>
      <c r="M16" s="31"/>
      <c r="N16" s="31"/>
      <c r="O16" s="31"/>
      <c r="P16" s="31"/>
      <c r="Q16" s="31"/>
      <c r="R16" s="31"/>
      <c r="S16" s="159">
        <f>D16+E16+F16+G16+H16+I16+J16</f>
        <v>54111000</v>
      </c>
    </row>
    <row r="17" spans="1:19" ht="16.5" customHeight="1">
      <c r="A17" s="147" t="s">
        <v>203</v>
      </c>
      <c r="B17" s="98" t="s">
        <v>241</v>
      </c>
      <c r="C17" s="98">
        <v>11</v>
      </c>
      <c r="D17" s="31">
        <v>39492000</v>
      </c>
      <c r="E17" s="31">
        <v>7592000</v>
      </c>
      <c r="F17" s="31">
        <v>5324000</v>
      </c>
      <c r="G17" s="31"/>
      <c r="H17" s="31"/>
      <c r="I17" s="31">
        <v>965000</v>
      </c>
      <c r="J17" s="31"/>
      <c r="K17" s="31"/>
      <c r="L17" s="31"/>
      <c r="M17" s="31"/>
      <c r="N17" s="31"/>
      <c r="O17" s="31"/>
      <c r="P17" s="31"/>
      <c r="Q17" s="31"/>
      <c r="R17" s="31"/>
      <c r="S17" s="159">
        <f>D17+E17+F17+G17+H17+I17+J17</f>
        <v>53373000</v>
      </c>
    </row>
    <row r="18" spans="1:19" ht="18" customHeight="1">
      <c r="A18" s="148" t="s">
        <v>204</v>
      </c>
      <c r="B18" s="98" t="s">
        <v>134</v>
      </c>
      <c r="C18" s="98">
        <v>24</v>
      </c>
      <c r="D18" s="31">
        <v>54609000</v>
      </c>
      <c r="E18" s="31">
        <v>10544000</v>
      </c>
      <c r="F18" s="31">
        <v>6006000</v>
      </c>
      <c r="G18" s="31"/>
      <c r="H18" s="31"/>
      <c r="I18" s="31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159">
        <f>D18+E18+F18+G18+H18+I18+J18</f>
        <v>71159000</v>
      </c>
    </row>
    <row r="19" spans="1:19" ht="29.25" customHeight="1">
      <c r="A19" s="144" t="s">
        <v>205</v>
      </c>
      <c r="B19" s="114" t="s">
        <v>201</v>
      </c>
      <c r="C19" s="98">
        <v>2</v>
      </c>
      <c r="D19" s="160">
        <v>2301000</v>
      </c>
      <c r="E19" s="160">
        <v>224000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1">
        <f>D19+E19+F19+G19+H19+I19+J19</f>
        <v>2525000</v>
      </c>
    </row>
    <row r="20" spans="1:19" ht="24" customHeight="1" hidden="1">
      <c r="A20" s="149"/>
      <c r="B20" s="98"/>
      <c r="C20" s="98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1"/>
    </row>
    <row r="21" spans="1:19" ht="19.5" customHeight="1" thickBot="1">
      <c r="A21" s="150"/>
      <c r="B21" s="151" t="s">
        <v>74</v>
      </c>
      <c r="C21" s="151" t="s">
        <v>284</v>
      </c>
      <c r="D21" s="162">
        <f>D10+D15</f>
        <v>119186000</v>
      </c>
      <c r="E21" s="162">
        <f>E10+E15</f>
        <v>22780000</v>
      </c>
      <c r="F21" s="162">
        <f>F10+F15</f>
        <v>44385000</v>
      </c>
      <c r="G21" s="162"/>
      <c r="H21" s="162">
        <f>H10+H15</f>
        <v>9560000</v>
      </c>
      <c r="I21" s="162">
        <f>I10+I15</f>
        <v>5121000</v>
      </c>
      <c r="J21" s="162"/>
      <c r="K21" s="162"/>
      <c r="L21" s="162"/>
      <c r="M21" s="162"/>
      <c r="N21" s="162"/>
      <c r="O21" s="162"/>
      <c r="P21" s="162"/>
      <c r="Q21" s="162"/>
      <c r="R21" s="162"/>
      <c r="S21" s="163">
        <f>S10+S15</f>
        <v>201032000</v>
      </c>
    </row>
    <row r="22" ht="14.25">
      <c r="F22" s="59"/>
    </row>
  </sheetData>
  <sheetProtection/>
  <mergeCells count="17">
    <mergeCell ref="A3:S3"/>
    <mergeCell ref="J10:J11"/>
    <mergeCell ref="S10:S11"/>
    <mergeCell ref="P6:P9"/>
    <mergeCell ref="Q6:Q9"/>
    <mergeCell ref="I10:I11"/>
    <mergeCell ref="R10:R11"/>
    <mergeCell ref="O1:S1"/>
    <mergeCell ref="A4:S4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3">
      <selection activeCell="B29" sqref="B29"/>
    </sheetView>
  </sheetViews>
  <sheetFormatPr defaultColWidth="9.140625" defaultRowHeight="15"/>
  <cols>
    <col min="1" max="1" width="10.421875" style="0" customWidth="1"/>
    <col min="2" max="2" width="62.7109375" style="0" customWidth="1"/>
    <col min="3" max="3" width="35.28125" style="0" customWidth="1"/>
  </cols>
  <sheetData>
    <row r="1" ht="14.25">
      <c r="C1" s="199" t="s">
        <v>322</v>
      </c>
    </row>
    <row r="3" spans="2:3" ht="14.25">
      <c r="B3" s="356"/>
      <c r="C3" s="356"/>
    </row>
    <row r="4" spans="2:3" ht="14.25">
      <c r="B4" s="351" t="s">
        <v>213</v>
      </c>
      <c r="C4" s="351"/>
    </row>
    <row r="5" spans="2:3" ht="14.25">
      <c r="B5" s="351" t="s">
        <v>214</v>
      </c>
      <c r="C5" s="351"/>
    </row>
    <row r="6" spans="2:3" ht="14.25">
      <c r="B6" s="351" t="s">
        <v>310</v>
      </c>
      <c r="C6" s="351"/>
    </row>
    <row r="7" spans="2:3" ht="15" thickBot="1">
      <c r="B7" s="2"/>
      <c r="C7" s="1" t="s">
        <v>275</v>
      </c>
    </row>
    <row r="8" spans="1:3" ht="15" customHeight="1">
      <c r="A8" s="377" t="s">
        <v>137</v>
      </c>
      <c r="B8" s="381" t="s">
        <v>215</v>
      </c>
      <c r="C8" s="379" t="s">
        <v>36</v>
      </c>
    </row>
    <row r="9" spans="1:3" ht="14.25">
      <c r="A9" s="378"/>
      <c r="B9" s="382"/>
      <c r="C9" s="380"/>
    </row>
    <row r="10" spans="1:3" ht="14.25">
      <c r="A10" s="164" t="s">
        <v>63</v>
      </c>
      <c r="B10" s="325" t="s">
        <v>40</v>
      </c>
      <c r="C10" s="127">
        <f>C11+C12</f>
        <v>12600000</v>
      </c>
    </row>
    <row r="11" spans="1:3" ht="15" customHeight="1">
      <c r="A11" s="164" t="s">
        <v>95</v>
      </c>
      <c r="B11" s="330" t="s">
        <v>98</v>
      </c>
      <c r="C11" s="84">
        <v>12600000</v>
      </c>
    </row>
    <row r="12" spans="1:3" ht="14.25">
      <c r="A12" s="328"/>
      <c r="B12" s="331"/>
      <c r="C12" s="84"/>
    </row>
    <row r="13" spans="1:3" ht="14.25">
      <c r="A13" s="326"/>
      <c r="B13" s="332"/>
      <c r="C13" s="129"/>
    </row>
    <row r="14" spans="1:3" ht="14.25">
      <c r="A14" s="327" t="s">
        <v>52</v>
      </c>
      <c r="B14" s="333" t="s">
        <v>99</v>
      </c>
      <c r="C14" s="130">
        <f>C15+C16</f>
        <v>38600000</v>
      </c>
    </row>
    <row r="15" spans="1:3" ht="14.25">
      <c r="A15" s="326" t="s">
        <v>101</v>
      </c>
      <c r="B15" s="331" t="s">
        <v>102</v>
      </c>
      <c r="C15" s="131">
        <v>36900000</v>
      </c>
    </row>
    <row r="16" spans="1:3" ht="14.25">
      <c r="A16" s="326" t="s">
        <v>118</v>
      </c>
      <c r="B16" s="331" t="s">
        <v>111</v>
      </c>
      <c r="C16" s="131">
        <v>1700000</v>
      </c>
    </row>
    <row r="17" spans="1:3" ht="14.25">
      <c r="A17" s="327" t="s">
        <v>53</v>
      </c>
      <c r="B17" s="19" t="s">
        <v>325</v>
      </c>
      <c r="C17" s="130">
        <v>126499000</v>
      </c>
    </row>
    <row r="18" spans="1:3" ht="14.25">
      <c r="A18" s="327" t="s">
        <v>55</v>
      </c>
      <c r="B18" s="325" t="s">
        <v>256</v>
      </c>
      <c r="C18" s="130">
        <v>3469000</v>
      </c>
    </row>
    <row r="19" spans="1:3" ht="15" thickBot="1">
      <c r="A19" s="329"/>
      <c r="B19" s="334" t="s">
        <v>216</v>
      </c>
      <c r="C19" s="85">
        <f>C10+C14+C17+C18</f>
        <v>181168000</v>
      </c>
    </row>
    <row r="21" spans="2:3" ht="15" thickBot="1">
      <c r="B21" s="2"/>
      <c r="C21" s="1" t="s">
        <v>275</v>
      </c>
    </row>
    <row r="22" spans="1:3" ht="14.25">
      <c r="A22" s="377" t="s">
        <v>137</v>
      </c>
      <c r="B22" s="381" t="s">
        <v>69</v>
      </c>
      <c r="C22" s="379" t="s">
        <v>36</v>
      </c>
    </row>
    <row r="23" spans="1:3" ht="14.25">
      <c r="A23" s="378"/>
      <c r="B23" s="382"/>
      <c r="C23" s="380"/>
    </row>
    <row r="24" spans="1:3" ht="14.25">
      <c r="A24" s="335" t="s">
        <v>63</v>
      </c>
      <c r="B24" s="325" t="s">
        <v>46</v>
      </c>
      <c r="C24" s="127">
        <f>C25+C26+C27+C28</f>
        <v>119136000</v>
      </c>
    </row>
    <row r="25" spans="1:3" ht="14.25">
      <c r="A25" s="164" t="s">
        <v>95</v>
      </c>
      <c r="B25" s="330" t="s">
        <v>217</v>
      </c>
      <c r="C25" s="84">
        <v>116616000</v>
      </c>
    </row>
    <row r="26" spans="1:3" ht="14.25">
      <c r="A26" s="164" t="s">
        <v>257</v>
      </c>
      <c r="B26" s="330" t="s">
        <v>222</v>
      </c>
      <c r="C26" s="84">
        <v>277000</v>
      </c>
    </row>
    <row r="27" spans="1:3" ht="14.25">
      <c r="A27" s="164" t="s">
        <v>258</v>
      </c>
      <c r="B27" s="338" t="s">
        <v>218</v>
      </c>
      <c r="C27" s="84">
        <v>1223000</v>
      </c>
    </row>
    <row r="28" spans="1:3" ht="14.25">
      <c r="A28" s="328" t="s">
        <v>259</v>
      </c>
      <c r="B28" s="338" t="s">
        <v>243</v>
      </c>
      <c r="C28" s="84">
        <v>1020000</v>
      </c>
    </row>
    <row r="29" spans="1:3" ht="14.25">
      <c r="A29" s="328"/>
      <c r="B29" s="338"/>
      <c r="C29" s="128"/>
    </row>
    <row r="30" spans="1:3" ht="14.25">
      <c r="A30" s="327" t="s">
        <v>52</v>
      </c>
      <c r="B30" s="333" t="s">
        <v>219</v>
      </c>
      <c r="C30" s="130">
        <f>C31</f>
        <v>22770000</v>
      </c>
    </row>
    <row r="31" spans="1:3" ht="14.25">
      <c r="A31" s="326" t="s">
        <v>101</v>
      </c>
      <c r="B31" s="331" t="s">
        <v>220</v>
      </c>
      <c r="C31" s="131">
        <v>22770000</v>
      </c>
    </row>
    <row r="32" spans="1:3" ht="14.25">
      <c r="A32" s="326"/>
      <c r="B32" s="332"/>
      <c r="C32" s="131"/>
    </row>
    <row r="33" spans="1:4" ht="14.25">
      <c r="A33" s="327" t="s">
        <v>53</v>
      </c>
      <c r="B33" s="333" t="s">
        <v>16</v>
      </c>
      <c r="C33" s="130">
        <f>C34+C35+C36+C37+C38+C39+C40</f>
        <v>37662000</v>
      </c>
      <c r="D33" s="126"/>
    </row>
    <row r="34" spans="1:4" ht="14.25">
      <c r="A34" s="326" t="s">
        <v>260</v>
      </c>
      <c r="B34" s="332" t="s">
        <v>223</v>
      </c>
      <c r="C34" s="84">
        <v>2424000</v>
      </c>
      <c r="D34" s="126"/>
    </row>
    <row r="35" spans="1:4" ht="14.25">
      <c r="A35" s="326" t="s">
        <v>261</v>
      </c>
      <c r="B35" s="332" t="s">
        <v>224</v>
      </c>
      <c r="C35" s="84">
        <v>857000</v>
      </c>
      <c r="D35" s="126"/>
    </row>
    <row r="36" spans="1:4" ht="14.25">
      <c r="A36" s="326" t="s">
        <v>262</v>
      </c>
      <c r="B36" s="332" t="s">
        <v>244</v>
      </c>
      <c r="C36" s="84">
        <v>1180000</v>
      </c>
      <c r="D36" s="126"/>
    </row>
    <row r="37" spans="1:4" ht="14.25">
      <c r="A37" s="326" t="s">
        <v>263</v>
      </c>
      <c r="B37" s="332" t="s">
        <v>225</v>
      </c>
      <c r="C37" s="84">
        <v>24881000</v>
      </c>
      <c r="D37" s="126"/>
    </row>
    <row r="38" spans="1:4" ht="14.25">
      <c r="A38" s="326" t="s">
        <v>264</v>
      </c>
      <c r="B38" s="332" t="s">
        <v>226</v>
      </c>
      <c r="C38" s="84">
        <v>2700000</v>
      </c>
      <c r="D38" s="126"/>
    </row>
    <row r="39" spans="1:4" ht="14.25">
      <c r="A39" s="326" t="s">
        <v>265</v>
      </c>
      <c r="B39" s="332" t="s">
        <v>227</v>
      </c>
      <c r="C39" s="84">
        <v>2265000</v>
      </c>
      <c r="D39" s="126"/>
    </row>
    <row r="40" spans="1:4" ht="14.25">
      <c r="A40" s="326" t="s">
        <v>266</v>
      </c>
      <c r="B40" s="332" t="s">
        <v>228</v>
      </c>
      <c r="C40" s="84">
        <v>3355000</v>
      </c>
      <c r="D40" s="126"/>
    </row>
    <row r="41" spans="1:4" ht="14.25">
      <c r="A41" s="336"/>
      <c r="B41" s="332"/>
      <c r="C41" s="193"/>
      <c r="D41" s="126"/>
    </row>
    <row r="42" spans="1:4" ht="14.25">
      <c r="A42" s="337" t="s">
        <v>55</v>
      </c>
      <c r="B42" s="325" t="s">
        <v>22</v>
      </c>
      <c r="C42" s="286">
        <f>C43+C44+C45</f>
        <v>1600000</v>
      </c>
      <c r="D42" s="126"/>
    </row>
    <row r="43" spans="1:4" ht="14.25">
      <c r="A43" s="336" t="s">
        <v>285</v>
      </c>
      <c r="B43" s="332" t="s">
        <v>286</v>
      </c>
      <c r="C43" s="193">
        <v>250000</v>
      </c>
      <c r="D43" s="126"/>
    </row>
    <row r="44" spans="1:4" ht="14.25">
      <c r="A44" s="336"/>
      <c r="B44" s="332" t="s">
        <v>323</v>
      </c>
      <c r="C44" s="193">
        <v>385000</v>
      </c>
      <c r="D44" s="126"/>
    </row>
    <row r="45" spans="1:4" ht="14.25">
      <c r="A45" s="336"/>
      <c r="B45" s="332" t="s">
        <v>324</v>
      </c>
      <c r="C45" s="193">
        <v>965000</v>
      </c>
      <c r="D45" s="126"/>
    </row>
    <row r="46" spans="1:4" ht="14.25">
      <c r="A46" s="336"/>
      <c r="B46" s="332"/>
      <c r="C46" s="193"/>
      <c r="D46" s="126"/>
    </row>
    <row r="47" spans="1:3" ht="15" thickBot="1">
      <c r="A47" s="329"/>
      <c r="B47" s="334" t="s">
        <v>221</v>
      </c>
      <c r="C47" s="85">
        <f>C24+C30+C33+C42</f>
        <v>181168000</v>
      </c>
    </row>
  </sheetData>
  <sheetProtection/>
  <mergeCells count="10">
    <mergeCell ref="A22:A23"/>
    <mergeCell ref="C22:C23"/>
    <mergeCell ref="B8:B9"/>
    <mergeCell ref="B22:B23"/>
    <mergeCell ref="B3:C3"/>
    <mergeCell ref="B4:C4"/>
    <mergeCell ref="B6:C6"/>
    <mergeCell ref="B5:C5"/>
    <mergeCell ref="A8:A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B1">
      <selection activeCell="D30" sqref="D30"/>
    </sheetView>
  </sheetViews>
  <sheetFormatPr defaultColWidth="9.140625" defaultRowHeight="15"/>
  <cols>
    <col min="1" max="1" width="0" style="0" hidden="1" customWidth="1"/>
    <col min="2" max="2" width="6.8515625" style="0" customWidth="1"/>
    <col min="3" max="3" width="8.421875" style="0" customWidth="1"/>
    <col min="4" max="4" width="61.421875" style="0" customWidth="1"/>
    <col min="5" max="5" width="11.7109375" style="0" hidden="1" customWidth="1"/>
    <col min="6" max="6" width="9.8515625" style="0" hidden="1" customWidth="1"/>
    <col min="7" max="7" width="10.7109375" style="0" hidden="1" customWidth="1"/>
    <col min="8" max="8" width="38.421875" style="0" customWidth="1"/>
    <col min="9" max="9" width="11.7109375" style="0" hidden="1" customWidth="1"/>
    <col min="10" max="11" width="9.140625" style="0" hidden="1" customWidth="1"/>
    <col min="12" max="13" width="12.140625" style="0" hidden="1" customWidth="1"/>
  </cols>
  <sheetData>
    <row r="1" ht="14.25">
      <c r="H1" s="1" t="s">
        <v>81</v>
      </c>
    </row>
    <row r="3" spans="2:13" ht="14.25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2:13" ht="14.25">
      <c r="B4" s="351" t="s">
        <v>104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</row>
    <row r="5" spans="2:13" ht="14.25">
      <c r="B5" s="351" t="s">
        <v>309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2:11" ht="14.2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4.25">
      <c r="B7" s="2"/>
      <c r="C7" s="2"/>
      <c r="D7" s="2"/>
      <c r="E7" s="2"/>
      <c r="F7" s="2"/>
      <c r="G7" s="2"/>
      <c r="H7" s="2"/>
      <c r="I7" s="2"/>
      <c r="J7" s="2"/>
      <c r="K7" s="2"/>
    </row>
    <row r="8" spans="2:13" ht="15" thickBot="1">
      <c r="B8" s="2"/>
      <c r="C8" s="2"/>
      <c r="D8" s="2"/>
      <c r="E8" s="2"/>
      <c r="F8" s="2"/>
      <c r="G8" s="2"/>
      <c r="H8" s="1" t="s">
        <v>274</v>
      </c>
      <c r="I8" s="2"/>
      <c r="J8" s="2"/>
      <c r="K8" s="2"/>
      <c r="M8" s="79" t="s">
        <v>92</v>
      </c>
    </row>
    <row r="9" spans="2:13" ht="15" customHeight="1">
      <c r="B9" s="258" t="s">
        <v>137</v>
      </c>
      <c r="C9" s="288"/>
      <c r="D9" s="381" t="s">
        <v>35</v>
      </c>
      <c r="E9" s="384"/>
      <c r="F9" s="388"/>
      <c r="G9" s="388"/>
      <c r="H9" s="379" t="s">
        <v>36</v>
      </c>
      <c r="I9" s="390"/>
      <c r="J9" s="2"/>
      <c r="K9" s="2"/>
      <c r="L9" s="359" t="s">
        <v>78</v>
      </c>
      <c r="M9" s="359" t="s">
        <v>77</v>
      </c>
    </row>
    <row r="10" spans="2:13" ht="14.25">
      <c r="B10" s="259"/>
      <c r="C10" s="53"/>
      <c r="D10" s="382"/>
      <c r="E10" s="385"/>
      <c r="F10" s="389"/>
      <c r="G10" s="389"/>
      <c r="H10" s="380"/>
      <c r="I10" s="390"/>
      <c r="J10" s="2"/>
      <c r="K10" s="2"/>
      <c r="L10" s="360"/>
      <c r="M10" s="360"/>
    </row>
    <row r="11" spans="2:13" ht="14.25">
      <c r="B11" s="289" t="s">
        <v>54</v>
      </c>
      <c r="C11" s="16" t="s">
        <v>2</v>
      </c>
      <c r="D11" s="110" t="s">
        <v>252</v>
      </c>
      <c r="E11" s="93"/>
      <c r="F11" s="91"/>
      <c r="G11" s="91"/>
      <c r="H11" s="84">
        <v>9560000</v>
      </c>
      <c r="I11" s="124"/>
      <c r="J11" s="2"/>
      <c r="K11" s="2"/>
      <c r="L11" s="92"/>
      <c r="M11" s="92"/>
    </row>
    <row r="12" spans="2:13" ht="21.75" customHeight="1" thickBot="1">
      <c r="B12" s="386"/>
      <c r="C12" s="387"/>
      <c r="D12" s="290" t="s">
        <v>290</v>
      </c>
      <c r="E12" s="291"/>
      <c r="F12" s="291"/>
      <c r="G12" s="291"/>
      <c r="H12" s="292">
        <f>H11</f>
        <v>9560000</v>
      </c>
      <c r="I12" s="287"/>
      <c r="J12" s="29"/>
      <c r="K12" s="29"/>
      <c r="L12" s="30"/>
      <c r="M12" s="30"/>
    </row>
    <row r="13" spans="2:11" ht="14.25">
      <c r="B13" s="6"/>
      <c r="C13" s="6"/>
      <c r="D13" s="6"/>
      <c r="E13" s="6"/>
      <c r="F13" s="6"/>
      <c r="G13" s="6"/>
      <c r="H13" s="2"/>
      <c r="I13" s="2"/>
      <c r="J13" s="2"/>
      <c r="K13" s="2"/>
    </row>
    <row r="16" spans="2:8" ht="15" thickBot="1">
      <c r="B16" s="2"/>
      <c r="C16" s="2"/>
      <c r="D16" s="2"/>
      <c r="E16" s="2"/>
      <c r="F16" s="2"/>
      <c r="G16" s="2"/>
      <c r="H16" s="1" t="s">
        <v>274</v>
      </c>
    </row>
    <row r="17" spans="2:8" ht="14.25">
      <c r="B17" s="258" t="s">
        <v>137</v>
      </c>
      <c r="C17" s="288"/>
      <c r="D17" s="381" t="s">
        <v>35</v>
      </c>
      <c r="E17" s="384"/>
      <c r="F17" s="388"/>
      <c r="G17" s="388"/>
      <c r="H17" s="379" t="s">
        <v>36</v>
      </c>
    </row>
    <row r="18" spans="2:8" ht="14.25">
      <c r="B18" s="259"/>
      <c r="C18" s="53"/>
      <c r="D18" s="382"/>
      <c r="E18" s="385"/>
      <c r="F18" s="389"/>
      <c r="G18" s="389"/>
      <c r="H18" s="380"/>
    </row>
    <row r="19" spans="2:8" ht="14.25">
      <c r="B19" s="289" t="s">
        <v>54</v>
      </c>
      <c r="C19" s="16" t="s">
        <v>2</v>
      </c>
      <c r="D19" s="110" t="s">
        <v>326</v>
      </c>
      <c r="E19" s="93"/>
      <c r="F19" s="91"/>
      <c r="G19" s="91"/>
      <c r="H19" s="84">
        <v>79883000</v>
      </c>
    </row>
    <row r="20" spans="2:8" ht="14.25">
      <c r="B20" s="293"/>
      <c r="C20" s="16" t="s">
        <v>3</v>
      </c>
      <c r="D20" s="164" t="s">
        <v>327</v>
      </c>
      <c r="E20" s="93"/>
      <c r="F20" s="91"/>
      <c r="G20" s="91"/>
      <c r="H20" s="84">
        <v>1287000</v>
      </c>
    </row>
    <row r="21" spans="2:8" ht="14.25">
      <c r="B21" s="293"/>
      <c r="C21" s="16" t="s">
        <v>5</v>
      </c>
      <c r="D21" s="164" t="s">
        <v>287</v>
      </c>
      <c r="E21" s="93"/>
      <c r="F21" s="91"/>
      <c r="G21" s="91"/>
      <c r="H21" s="84">
        <v>34094000</v>
      </c>
    </row>
    <row r="22" spans="2:8" ht="14.25">
      <c r="B22" s="293"/>
      <c r="C22" s="16" t="s">
        <v>6</v>
      </c>
      <c r="D22" s="164" t="s">
        <v>288</v>
      </c>
      <c r="E22" s="93"/>
      <c r="F22" s="91"/>
      <c r="G22" s="91"/>
      <c r="H22" s="84">
        <v>36900000</v>
      </c>
    </row>
    <row r="23" spans="2:8" ht="14.25">
      <c r="B23" s="293"/>
      <c r="C23" s="16" t="s">
        <v>17</v>
      </c>
      <c r="D23" s="164" t="s">
        <v>111</v>
      </c>
      <c r="E23" s="93"/>
      <c r="F23" s="91"/>
      <c r="G23" s="91"/>
      <c r="H23" s="84">
        <v>1700000</v>
      </c>
    </row>
    <row r="24" spans="2:8" ht="18.75" customHeight="1" thickBot="1">
      <c r="B24" s="294" t="s">
        <v>37</v>
      </c>
      <c r="C24" s="295"/>
      <c r="D24" s="290" t="s">
        <v>289</v>
      </c>
      <c r="E24" s="291"/>
      <c r="F24" s="291"/>
      <c r="G24" s="291"/>
      <c r="H24" s="292">
        <f>SUM(H19:H23)</f>
        <v>153864000</v>
      </c>
    </row>
  </sheetData>
  <sheetProtection/>
  <mergeCells count="17">
    <mergeCell ref="H17:H18"/>
    <mergeCell ref="D9:D10"/>
    <mergeCell ref="G9:G10"/>
    <mergeCell ref="L9:L10"/>
    <mergeCell ref="M9:M10"/>
    <mergeCell ref="D17:D18"/>
    <mergeCell ref="E17:E18"/>
    <mergeCell ref="F17:F18"/>
    <mergeCell ref="G17:G18"/>
    <mergeCell ref="B3:M3"/>
    <mergeCell ref="B4:M4"/>
    <mergeCell ref="B5:M5"/>
    <mergeCell ref="E9:E10"/>
    <mergeCell ref="H9:H10"/>
    <mergeCell ref="B12:C12"/>
    <mergeCell ref="F9:F10"/>
    <mergeCell ref="I9:I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3"/>
  <sheetViews>
    <sheetView tabSelected="1" view="pageLayout" workbookViewId="0" topLeftCell="A1">
      <selection activeCell="D17" sqref="D17"/>
    </sheetView>
  </sheetViews>
  <sheetFormatPr defaultColWidth="9.140625" defaultRowHeight="15"/>
  <cols>
    <col min="2" max="2" width="15.28125" style="0" customWidth="1"/>
    <col min="3" max="3" width="41.140625" style="0" customWidth="1"/>
    <col min="4" max="4" width="47.57421875" style="0" customWidth="1"/>
    <col min="5" max="5" width="23.140625" style="0" customWidth="1"/>
  </cols>
  <sheetData>
    <row r="1" spans="2:5" ht="15">
      <c r="B1" s="310"/>
      <c r="C1" s="310"/>
      <c r="D1" s="310"/>
      <c r="E1" s="312" t="s">
        <v>291</v>
      </c>
    </row>
    <row r="2" spans="2:5" ht="15">
      <c r="B2" s="310"/>
      <c r="C2" s="310"/>
      <c r="D2" s="310"/>
      <c r="E2" s="310"/>
    </row>
    <row r="3" spans="2:5" ht="15">
      <c r="B3" s="391" t="s">
        <v>104</v>
      </c>
      <c r="C3" s="391"/>
      <c r="D3" s="391"/>
      <c r="E3" s="391"/>
    </row>
    <row r="4" spans="2:5" ht="15">
      <c r="B4" s="391" t="s">
        <v>308</v>
      </c>
      <c r="C4" s="391"/>
      <c r="D4" s="391"/>
      <c r="E4" s="391"/>
    </row>
    <row r="5" spans="2:5" ht="15.75" thickBot="1">
      <c r="B5" s="310"/>
      <c r="C5" s="310"/>
      <c r="D5" s="310"/>
      <c r="E5" s="312" t="s">
        <v>275</v>
      </c>
    </row>
    <row r="6" spans="2:5" ht="15">
      <c r="B6" s="315" t="s">
        <v>298</v>
      </c>
      <c r="C6" s="313" t="s">
        <v>292</v>
      </c>
      <c r="D6" s="313" t="s">
        <v>35</v>
      </c>
      <c r="E6" s="321" t="s">
        <v>94</v>
      </c>
    </row>
    <row r="7" spans="2:5" ht="15">
      <c r="B7" s="316" t="s">
        <v>299</v>
      </c>
      <c r="C7" s="319" t="s">
        <v>231</v>
      </c>
      <c r="D7" s="311" t="s">
        <v>337</v>
      </c>
      <c r="E7" s="235">
        <v>250000</v>
      </c>
    </row>
    <row r="8" spans="2:5" ht="15">
      <c r="B8" s="316"/>
      <c r="C8" s="319"/>
      <c r="D8" s="311" t="s">
        <v>323</v>
      </c>
      <c r="E8" s="235">
        <v>385000</v>
      </c>
    </row>
    <row r="9" spans="2:5" ht="15">
      <c r="B9" s="316"/>
      <c r="C9" s="319"/>
      <c r="D9" s="311"/>
      <c r="E9" s="235"/>
    </row>
    <row r="10" spans="2:5" ht="15">
      <c r="B10" s="316" t="s">
        <v>300</v>
      </c>
      <c r="C10" s="319" t="s">
        <v>293</v>
      </c>
      <c r="D10" s="311" t="s">
        <v>329</v>
      </c>
      <c r="E10" s="235">
        <v>50000</v>
      </c>
    </row>
    <row r="11" spans="2:5" ht="15">
      <c r="B11" s="316"/>
      <c r="C11" s="319" t="s">
        <v>328</v>
      </c>
      <c r="D11" s="311" t="s">
        <v>330</v>
      </c>
      <c r="E11" s="235">
        <v>440000</v>
      </c>
    </row>
    <row r="12" spans="2:5" ht="15">
      <c r="B12" s="316"/>
      <c r="C12" s="319"/>
      <c r="D12" s="311" t="s">
        <v>331</v>
      </c>
      <c r="E12" s="235">
        <v>475000</v>
      </c>
    </row>
    <row r="13" spans="2:5" ht="15">
      <c r="B13" s="316"/>
      <c r="C13" s="319"/>
      <c r="D13" s="311"/>
      <c r="E13" s="235"/>
    </row>
    <row r="14" spans="2:5" ht="15">
      <c r="B14" s="316"/>
      <c r="C14" s="319" t="s">
        <v>333</v>
      </c>
      <c r="D14" s="311"/>
      <c r="E14" s="339">
        <f>SUM(E7:E13)</f>
        <v>1600000</v>
      </c>
    </row>
    <row r="15" spans="2:5" ht="15">
      <c r="B15" s="316"/>
      <c r="C15" s="319"/>
      <c r="D15" s="311"/>
      <c r="E15" s="235"/>
    </row>
    <row r="16" spans="2:5" ht="15">
      <c r="B16" s="316" t="s">
        <v>301</v>
      </c>
      <c r="C16" s="319" t="s">
        <v>294</v>
      </c>
      <c r="D16" s="311" t="s">
        <v>295</v>
      </c>
      <c r="E16" s="235">
        <v>729000</v>
      </c>
    </row>
    <row r="17" spans="2:5" ht="15">
      <c r="B17" s="317"/>
      <c r="C17" s="311"/>
      <c r="D17" s="311" t="s">
        <v>338</v>
      </c>
      <c r="E17" s="235">
        <v>1597000</v>
      </c>
    </row>
    <row r="18" spans="2:5" ht="15">
      <c r="B18" s="317"/>
      <c r="C18" s="311"/>
      <c r="D18" s="311" t="s">
        <v>296</v>
      </c>
      <c r="E18" s="235">
        <v>1195000</v>
      </c>
    </row>
    <row r="19" spans="2:5" ht="15">
      <c r="B19" s="317"/>
      <c r="C19" s="311"/>
      <c r="D19" s="311"/>
      <c r="E19" s="235"/>
    </row>
    <row r="20" spans="2:5" ht="15">
      <c r="B20" s="317"/>
      <c r="C20" s="311"/>
      <c r="D20" s="311"/>
      <c r="E20" s="235"/>
    </row>
    <row r="21" spans="2:5" ht="15">
      <c r="B21" s="317"/>
      <c r="C21" s="319" t="s">
        <v>332</v>
      </c>
      <c r="D21" s="319"/>
      <c r="E21" s="339">
        <f>SUM(E16:E20)</f>
        <v>3521000</v>
      </c>
    </row>
    <row r="22" spans="2:5" ht="15">
      <c r="B22" s="317"/>
      <c r="C22" s="311"/>
      <c r="D22" s="311"/>
      <c r="E22" s="235"/>
    </row>
    <row r="23" spans="2:5" ht="15.75" thickBot="1">
      <c r="B23" s="318"/>
      <c r="C23" s="320"/>
      <c r="D23" s="314" t="s">
        <v>297</v>
      </c>
      <c r="E23" s="322">
        <f>E14+E21</f>
        <v>5121000</v>
      </c>
    </row>
  </sheetData>
  <sheetProtection/>
  <mergeCells count="2">
    <mergeCell ref="B4:E4"/>
    <mergeCell ref="B3:E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C7" sqref="C7"/>
    </sheetView>
  </sheetViews>
  <sheetFormatPr defaultColWidth="9.140625" defaultRowHeight="15"/>
  <cols>
    <col min="1" max="1" width="5.8515625" style="0" customWidth="1"/>
    <col min="2" max="2" width="53.421875" style="0" customWidth="1"/>
    <col min="3" max="3" width="40.140625" style="0" customWidth="1"/>
    <col min="4" max="4" width="9.8515625" style="0" hidden="1" customWidth="1"/>
    <col min="5" max="5" width="10.28125" style="0" hidden="1" customWidth="1"/>
    <col min="6" max="6" width="9.57421875" style="0" hidden="1" customWidth="1"/>
    <col min="7" max="7" width="13.00390625" style="0" customWidth="1"/>
    <col min="8" max="8" width="12.7109375" style="0" customWidth="1"/>
    <col min="9" max="9" width="11.28125" style="0" customWidth="1"/>
    <col min="10" max="10" width="11.140625" style="0" customWidth="1"/>
  </cols>
  <sheetData>
    <row r="1" spans="2:7" ht="14.25">
      <c r="B1" s="341" t="s">
        <v>135</v>
      </c>
      <c r="C1" s="393"/>
      <c r="F1" s="341"/>
      <c r="G1" s="393"/>
    </row>
    <row r="2" spans="1:10" ht="14.25">
      <c r="A2" s="351" t="s">
        <v>107</v>
      </c>
      <c r="B2" s="365"/>
      <c r="C2" s="365"/>
      <c r="D2" s="365"/>
      <c r="E2" s="365"/>
      <c r="F2" s="365"/>
      <c r="G2" s="365"/>
      <c r="H2" s="15"/>
      <c r="I2" s="15"/>
      <c r="J2" s="15"/>
    </row>
    <row r="3" spans="1:10" ht="14.25">
      <c r="A3" s="351" t="s">
        <v>307</v>
      </c>
      <c r="B3" s="351"/>
      <c r="C3" s="351"/>
      <c r="D3" s="351"/>
      <c r="E3" s="351"/>
      <c r="F3" s="351"/>
      <c r="G3" s="351"/>
      <c r="H3" s="36"/>
      <c r="I3" s="36"/>
      <c r="J3" s="36"/>
    </row>
    <row r="4" spans="1:8" ht="14.25">
      <c r="A4" s="2"/>
      <c r="B4" s="2"/>
      <c r="C4" s="2"/>
      <c r="D4" s="2"/>
      <c r="E4" s="2"/>
      <c r="F4" s="1" t="s">
        <v>81</v>
      </c>
      <c r="G4" s="2"/>
      <c r="H4" s="2"/>
    </row>
    <row r="5" spans="1:8" ht="14.25">
      <c r="A5" s="351" t="s">
        <v>38</v>
      </c>
      <c r="B5" s="351"/>
      <c r="C5" s="351"/>
      <c r="D5" s="2"/>
      <c r="E5" s="2"/>
      <c r="F5" s="1"/>
      <c r="G5" s="2"/>
      <c r="H5" s="2"/>
    </row>
    <row r="6" spans="1:6" ht="15" thickBot="1">
      <c r="A6" s="345" t="s">
        <v>274</v>
      </c>
      <c r="B6" s="345"/>
      <c r="C6" s="345"/>
      <c r="D6" s="345"/>
      <c r="E6" s="345"/>
      <c r="F6" s="345"/>
    </row>
    <row r="7" spans="1:6" ht="51" customHeight="1">
      <c r="A7" s="108" t="s">
        <v>137</v>
      </c>
      <c r="B7" s="111" t="s">
        <v>35</v>
      </c>
      <c r="C7" s="340" t="s">
        <v>334</v>
      </c>
      <c r="D7" s="202"/>
      <c r="E7" s="200"/>
      <c r="F7" s="201"/>
    </row>
    <row r="8" spans="1:6" ht="14.25">
      <c r="A8" s="71" t="s">
        <v>2</v>
      </c>
      <c r="B8" s="4" t="s">
        <v>40</v>
      </c>
      <c r="C8" s="205">
        <f>bevételek!C11</f>
        <v>13272000</v>
      </c>
      <c r="D8" s="203"/>
      <c r="E8" s="17"/>
      <c r="F8" s="58"/>
    </row>
    <row r="9" spans="1:6" ht="14.25">
      <c r="A9" s="71" t="s">
        <v>3</v>
      </c>
      <c r="B9" s="4" t="s">
        <v>42</v>
      </c>
      <c r="C9" s="205">
        <f>bevételek!C17</f>
        <v>153864000</v>
      </c>
      <c r="D9" s="203"/>
      <c r="E9" s="17"/>
      <c r="F9" s="58"/>
    </row>
    <row r="10" spans="1:6" ht="14.25">
      <c r="A10" s="71" t="s">
        <v>5</v>
      </c>
      <c r="B10" s="4" t="s">
        <v>43</v>
      </c>
      <c r="C10" s="205">
        <f>bevételek!C26</f>
        <v>16126000</v>
      </c>
      <c r="D10" s="203"/>
      <c r="E10" s="17"/>
      <c r="F10" s="58"/>
    </row>
    <row r="11" spans="1:6" ht="14.25">
      <c r="A11" s="71" t="s">
        <v>6</v>
      </c>
      <c r="B11" s="4" t="s">
        <v>112</v>
      </c>
      <c r="C11" s="205"/>
      <c r="D11" s="203"/>
      <c r="E11" s="17"/>
      <c r="F11" s="58"/>
    </row>
    <row r="12" spans="1:6" ht="14.25" hidden="1">
      <c r="A12" s="71" t="s">
        <v>17</v>
      </c>
      <c r="B12" s="4"/>
      <c r="C12" s="205"/>
      <c r="D12" s="203"/>
      <c r="E12" s="17"/>
      <c r="F12" s="58"/>
    </row>
    <row r="13" spans="1:6" ht="14.25">
      <c r="A13" s="394" t="s">
        <v>76</v>
      </c>
      <c r="B13" s="395"/>
      <c r="C13" s="159">
        <f>C8+C9+C10+C11</f>
        <v>183262000</v>
      </c>
      <c r="D13" s="203"/>
      <c r="E13" s="17"/>
      <c r="F13" s="58"/>
    </row>
    <row r="14" spans="1:6" ht="14.25" hidden="1">
      <c r="A14" s="72" t="s">
        <v>20</v>
      </c>
      <c r="B14" s="4"/>
      <c r="C14" s="205"/>
      <c r="D14" s="203"/>
      <c r="E14" s="17"/>
      <c r="F14" s="58"/>
    </row>
    <row r="15" spans="1:6" ht="14.25">
      <c r="A15" s="72" t="s">
        <v>17</v>
      </c>
      <c r="B15" s="5" t="s">
        <v>141</v>
      </c>
      <c r="C15" s="159"/>
      <c r="D15" s="203"/>
      <c r="E15" s="17"/>
      <c r="F15" s="58"/>
    </row>
    <row r="16" spans="1:6" ht="14.25">
      <c r="A16" s="72" t="s">
        <v>9</v>
      </c>
      <c r="B16" s="5" t="s">
        <v>256</v>
      </c>
      <c r="C16" s="159">
        <f>bevételek!C39</f>
        <v>17770000</v>
      </c>
      <c r="D16" s="203"/>
      <c r="E16" s="17"/>
      <c r="F16" s="58"/>
    </row>
    <row r="17" spans="1:6" ht="15" thickBot="1">
      <c r="A17" s="342" t="s">
        <v>44</v>
      </c>
      <c r="B17" s="392"/>
      <c r="C17" s="206">
        <f>C13+C16</f>
        <v>201032000</v>
      </c>
      <c r="D17" s="204"/>
      <c r="E17" s="73"/>
      <c r="F17" s="74"/>
    </row>
    <row r="18" ht="14.25">
      <c r="A18" s="3"/>
    </row>
    <row r="19" ht="14.25" hidden="1">
      <c r="A19" s="3"/>
    </row>
    <row r="20" ht="14.25" hidden="1">
      <c r="A20" s="3"/>
    </row>
    <row r="21" spans="1:6" ht="16.5" customHeight="1">
      <c r="A21" s="344" t="s">
        <v>39</v>
      </c>
      <c r="B21" s="344"/>
      <c r="C21" s="344"/>
      <c r="D21" s="344"/>
      <c r="E21" s="344"/>
      <c r="F21" s="344"/>
    </row>
    <row r="22" spans="1:6" ht="16.5" customHeight="1" thickBot="1">
      <c r="A22" s="345" t="s">
        <v>274</v>
      </c>
      <c r="B22" s="345"/>
      <c r="C22" s="345"/>
      <c r="D22" s="14"/>
      <c r="E22" s="14"/>
      <c r="F22" s="14"/>
    </row>
    <row r="23" spans="1:6" ht="57" customHeight="1">
      <c r="A23" s="109" t="s">
        <v>137</v>
      </c>
      <c r="B23" s="112" t="s">
        <v>35</v>
      </c>
      <c r="C23" s="340" t="s">
        <v>335</v>
      </c>
      <c r="D23" s="207"/>
      <c r="E23" s="69"/>
      <c r="F23" s="70"/>
    </row>
    <row r="24" spans="1:6" ht="14.25">
      <c r="A24" s="72" t="s">
        <v>45</v>
      </c>
      <c r="B24" s="18" t="s">
        <v>46</v>
      </c>
      <c r="C24" s="84">
        <f>kiadások!C11</f>
        <v>119186000</v>
      </c>
      <c r="D24" s="208"/>
      <c r="E24" s="21"/>
      <c r="F24" s="47"/>
    </row>
    <row r="25" spans="1:6" ht="14.25">
      <c r="A25" s="72" t="s">
        <v>3</v>
      </c>
      <c r="B25" s="18" t="s">
        <v>47</v>
      </c>
      <c r="C25" s="84">
        <f>kiadások!C13</f>
        <v>22780000</v>
      </c>
      <c r="D25" s="208"/>
      <c r="E25" s="21"/>
      <c r="F25" s="47"/>
    </row>
    <row r="26" spans="1:6" ht="14.25">
      <c r="A26" s="72" t="s">
        <v>5</v>
      </c>
      <c r="B26" s="18" t="s">
        <v>16</v>
      </c>
      <c r="C26" s="84">
        <f>kiadások!C15</f>
        <v>44385000</v>
      </c>
      <c r="D26" s="208"/>
      <c r="E26" s="21"/>
      <c r="F26" s="47"/>
    </row>
    <row r="27" spans="1:6" ht="14.25">
      <c r="A27" s="72" t="s">
        <v>6</v>
      </c>
      <c r="B27" s="18" t="s">
        <v>48</v>
      </c>
      <c r="C27" s="84"/>
      <c r="D27" s="208"/>
      <c r="E27" s="21"/>
      <c r="F27" s="47"/>
    </row>
    <row r="28" spans="1:6" ht="14.25">
      <c r="A28" s="72" t="s">
        <v>17</v>
      </c>
      <c r="B28" s="18" t="s">
        <v>139</v>
      </c>
      <c r="C28" s="84">
        <f>kiadások!C21</f>
        <v>9560000</v>
      </c>
      <c r="D28" s="208"/>
      <c r="E28" s="21"/>
      <c r="F28" s="47"/>
    </row>
    <row r="29" spans="1:6" ht="14.25">
      <c r="A29" s="72" t="s">
        <v>9</v>
      </c>
      <c r="B29" s="18" t="s">
        <v>108</v>
      </c>
      <c r="C29" s="84"/>
      <c r="D29" s="208"/>
      <c r="E29" s="21"/>
      <c r="F29" s="47"/>
    </row>
    <row r="30" spans="1:6" ht="14.25">
      <c r="A30" s="72" t="s">
        <v>19</v>
      </c>
      <c r="B30" s="18" t="s">
        <v>31</v>
      </c>
      <c r="C30" s="84">
        <f>kiadások!C37</f>
        <v>0</v>
      </c>
      <c r="D30" s="208"/>
      <c r="E30" s="21"/>
      <c r="F30" s="47"/>
    </row>
    <row r="31" spans="1:6" ht="14.25">
      <c r="A31" s="75" t="s">
        <v>79</v>
      </c>
      <c r="B31" s="34"/>
      <c r="C31" s="127">
        <f>C24+C25+C26+C27+C28+C29+C30</f>
        <v>195911000</v>
      </c>
      <c r="D31" s="208"/>
      <c r="E31" s="21"/>
      <c r="F31" s="47"/>
    </row>
    <row r="32" spans="1:6" ht="14.25">
      <c r="A32" s="72" t="s">
        <v>20</v>
      </c>
      <c r="B32" s="19" t="s">
        <v>140</v>
      </c>
      <c r="C32" s="127">
        <f>kiadások!C26</f>
        <v>5121000</v>
      </c>
      <c r="D32" s="208"/>
      <c r="E32" s="21"/>
      <c r="F32" s="47"/>
    </row>
    <row r="33" spans="1:6" ht="14.25" hidden="1">
      <c r="A33" s="72" t="s">
        <v>21</v>
      </c>
      <c r="B33" s="18" t="s">
        <v>31</v>
      </c>
      <c r="C33" s="84"/>
      <c r="D33" s="208"/>
      <c r="E33" s="21"/>
      <c r="F33" s="47"/>
    </row>
    <row r="34" spans="1:6" ht="15" thickBot="1">
      <c r="A34" s="76" t="s">
        <v>75</v>
      </c>
      <c r="B34" s="77"/>
      <c r="C34" s="85">
        <f>kiadások!C40</f>
        <v>201032000</v>
      </c>
      <c r="D34" s="208"/>
      <c r="E34" s="21"/>
      <c r="F34" s="47"/>
    </row>
    <row r="35" spans="4:6" ht="15" thickBot="1">
      <c r="D35" s="78"/>
      <c r="E35" s="48"/>
      <c r="F35" s="49"/>
    </row>
  </sheetData>
  <sheetProtection/>
  <mergeCells count="10">
    <mergeCell ref="A22:C22"/>
    <mergeCell ref="A21:F21"/>
    <mergeCell ref="A6:F6"/>
    <mergeCell ref="A17:B17"/>
    <mergeCell ref="F1:G1"/>
    <mergeCell ref="A13:B13"/>
    <mergeCell ref="A2:G2"/>
    <mergeCell ref="A3:G3"/>
    <mergeCell ref="B1:C1"/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60" workbookViewId="0" topLeftCell="A1">
      <selection activeCell="I23" sqref="I23"/>
    </sheetView>
  </sheetViews>
  <sheetFormatPr defaultColWidth="9.140625" defaultRowHeight="15"/>
  <cols>
    <col min="1" max="1" width="5.8515625" style="0" customWidth="1"/>
    <col min="2" max="2" width="26.140625" style="0" customWidth="1"/>
    <col min="3" max="13" width="11.7109375" style="0" customWidth="1"/>
    <col min="14" max="14" width="10.7109375" style="0" customWidth="1"/>
    <col min="15" max="15" width="13.28125" style="0" customWidth="1"/>
  </cols>
  <sheetData>
    <row r="1" spans="2:15" ht="14.25">
      <c r="B1" s="341" t="s">
        <v>82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5" ht="14.25">
      <c r="A2" s="396" t="s">
        <v>104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4.25">
      <c r="A3" s="344" t="s">
        <v>306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ht="15" thickBot="1">
      <c r="O4" s="1" t="s">
        <v>274</v>
      </c>
    </row>
    <row r="5" spans="1:15" ht="14.25">
      <c r="A5" s="172" t="s">
        <v>137</v>
      </c>
      <c r="B5" s="83" t="s">
        <v>35</v>
      </c>
      <c r="C5" s="68" t="s">
        <v>63</v>
      </c>
      <c r="D5" s="68" t="s">
        <v>52</v>
      </c>
      <c r="E5" s="68" t="s">
        <v>53</v>
      </c>
      <c r="F5" s="68" t="s">
        <v>55</v>
      </c>
      <c r="G5" s="68" t="s">
        <v>54</v>
      </c>
      <c r="H5" s="68" t="s">
        <v>56</v>
      </c>
      <c r="I5" s="68" t="s">
        <v>57</v>
      </c>
      <c r="J5" s="68" t="s">
        <v>58</v>
      </c>
      <c r="K5" s="68" t="s">
        <v>59</v>
      </c>
      <c r="L5" s="68" t="s">
        <v>60</v>
      </c>
      <c r="M5" s="68" t="s">
        <v>61</v>
      </c>
      <c r="N5" s="68" t="s">
        <v>62</v>
      </c>
      <c r="O5" s="82" t="s">
        <v>32</v>
      </c>
    </row>
    <row r="6" spans="1:15" ht="14.25">
      <c r="A6" s="40"/>
      <c r="B6" s="80" t="s">
        <v>64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6"/>
    </row>
    <row r="7" spans="1:15" ht="14.25">
      <c r="A7" s="40" t="s">
        <v>2</v>
      </c>
      <c r="B7" s="61" t="s">
        <v>40</v>
      </c>
      <c r="C7" s="7">
        <v>1106000</v>
      </c>
      <c r="D7" s="7">
        <v>1106000</v>
      </c>
      <c r="E7" s="7">
        <v>1106000</v>
      </c>
      <c r="F7" s="7">
        <v>1106000</v>
      </c>
      <c r="G7" s="7">
        <v>1106000</v>
      </c>
      <c r="H7" s="7">
        <v>1106000</v>
      </c>
      <c r="I7" s="7">
        <v>1106000</v>
      </c>
      <c r="J7" s="7">
        <v>1106000</v>
      </c>
      <c r="K7" s="7">
        <v>1106000</v>
      </c>
      <c r="L7" s="7">
        <v>1106000</v>
      </c>
      <c r="M7" s="7">
        <v>1106000</v>
      </c>
      <c r="N7" s="7">
        <v>1106000</v>
      </c>
      <c r="O7" s="56">
        <f>SUM(C7:N7)</f>
        <v>13272000</v>
      </c>
    </row>
    <row r="8" spans="1:15" ht="14.25">
      <c r="A8" s="40" t="s">
        <v>3</v>
      </c>
      <c r="B8" s="61" t="s">
        <v>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56"/>
    </row>
    <row r="9" spans="1:15" ht="14.25">
      <c r="A9" s="40" t="s">
        <v>5</v>
      </c>
      <c r="B9" s="61" t="s">
        <v>65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56"/>
    </row>
    <row r="10" spans="1:15" ht="14.25">
      <c r="A10" s="40" t="s">
        <v>6</v>
      </c>
      <c r="B10" s="61" t="s">
        <v>7</v>
      </c>
      <c r="C10" s="7">
        <v>9989000</v>
      </c>
      <c r="D10" s="7">
        <v>9989000</v>
      </c>
      <c r="E10" s="7">
        <v>24975000</v>
      </c>
      <c r="F10" s="7">
        <v>11865000</v>
      </c>
      <c r="G10" s="7">
        <v>9989000</v>
      </c>
      <c r="H10" s="7">
        <v>9989000</v>
      </c>
      <c r="I10" s="7">
        <v>9989000</v>
      </c>
      <c r="J10" s="7">
        <v>9989000</v>
      </c>
      <c r="K10" s="7">
        <v>24863000</v>
      </c>
      <c r="L10" s="7">
        <v>11632000</v>
      </c>
      <c r="M10" s="7">
        <v>10321000</v>
      </c>
      <c r="N10" s="7">
        <v>10274000</v>
      </c>
      <c r="O10" s="56">
        <f>SUM(C10:N10)</f>
        <v>153864000</v>
      </c>
    </row>
    <row r="11" spans="1:15" ht="14.25">
      <c r="A11" s="40" t="s">
        <v>17</v>
      </c>
      <c r="B11" s="61" t="s">
        <v>66</v>
      </c>
      <c r="C11" s="7">
        <v>1344000</v>
      </c>
      <c r="D11" s="7">
        <v>1344000</v>
      </c>
      <c r="E11" s="7">
        <v>1344000</v>
      </c>
      <c r="F11" s="7">
        <v>1344000</v>
      </c>
      <c r="G11" s="7">
        <v>1343000</v>
      </c>
      <c r="H11" s="7">
        <v>1344000</v>
      </c>
      <c r="I11" s="7">
        <v>1344000</v>
      </c>
      <c r="J11" s="7">
        <v>1344000</v>
      </c>
      <c r="K11" s="7">
        <v>1344000</v>
      </c>
      <c r="L11" s="7">
        <v>1344000</v>
      </c>
      <c r="M11" s="7">
        <v>1343000</v>
      </c>
      <c r="N11" s="7">
        <v>1344000</v>
      </c>
      <c r="O11" s="56">
        <f>SUM(C11:N11)</f>
        <v>16126000</v>
      </c>
    </row>
    <row r="12" spans="1:15" ht="14.25">
      <c r="A12" s="40" t="s">
        <v>9</v>
      </c>
      <c r="B12" s="61" t="s">
        <v>150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56"/>
    </row>
    <row r="13" spans="1:15" ht="14.25">
      <c r="A13" s="40" t="s">
        <v>19</v>
      </c>
      <c r="B13" s="61" t="s">
        <v>10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56"/>
    </row>
    <row r="14" spans="1:15" ht="14.25">
      <c r="A14" s="40" t="s">
        <v>20</v>
      </c>
      <c r="B14" s="61" t="s">
        <v>267</v>
      </c>
      <c r="C14" s="7">
        <v>17770000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56">
        <f>SUM(C14:N14)</f>
        <v>17770000</v>
      </c>
    </row>
    <row r="15" spans="1:15" ht="14.25">
      <c r="A15" s="40" t="s">
        <v>21</v>
      </c>
      <c r="B15" s="80" t="s">
        <v>216</v>
      </c>
      <c r="C15" s="8">
        <f aca="true" t="shared" si="0" ref="C15:N15">SUM(C7:C14)</f>
        <v>30209000</v>
      </c>
      <c r="D15" s="8">
        <f t="shared" si="0"/>
        <v>12439000</v>
      </c>
      <c r="E15" s="8">
        <f t="shared" si="0"/>
        <v>27425000</v>
      </c>
      <c r="F15" s="8">
        <f t="shared" si="0"/>
        <v>14315000</v>
      </c>
      <c r="G15" s="8">
        <f t="shared" si="0"/>
        <v>12438000</v>
      </c>
      <c r="H15" s="8">
        <f t="shared" si="0"/>
        <v>12439000</v>
      </c>
      <c r="I15" s="8">
        <f t="shared" si="0"/>
        <v>12439000</v>
      </c>
      <c r="J15" s="8">
        <f t="shared" si="0"/>
        <v>12439000</v>
      </c>
      <c r="K15" s="8">
        <f t="shared" si="0"/>
        <v>27313000</v>
      </c>
      <c r="L15" s="8">
        <f t="shared" si="0"/>
        <v>14082000</v>
      </c>
      <c r="M15" s="8">
        <f t="shared" si="0"/>
        <v>12770000</v>
      </c>
      <c r="N15" s="8">
        <f t="shared" si="0"/>
        <v>12724000</v>
      </c>
      <c r="O15" s="56">
        <f>SUM(C15:N15)</f>
        <v>201032000</v>
      </c>
    </row>
    <row r="16" spans="1:15" ht="14.25">
      <c r="A16" s="40"/>
      <c r="B16" s="8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56"/>
    </row>
    <row r="17" spans="1:15" ht="14.25">
      <c r="A17" s="40" t="s">
        <v>50</v>
      </c>
      <c r="B17" s="80" t="s">
        <v>69</v>
      </c>
      <c r="C17" s="7"/>
      <c r="D17" s="7"/>
      <c r="E17" s="7"/>
      <c r="F17" s="7"/>
      <c r="G17" s="7"/>
      <c r="H17" s="7"/>
      <c r="I17" s="33"/>
      <c r="J17" s="7"/>
      <c r="K17" s="7"/>
      <c r="L17" s="7"/>
      <c r="M17" s="7"/>
      <c r="N17" s="7"/>
      <c r="O17" s="62"/>
    </row>
    <row r="18" spans="1:15" ht="14.25">
      <c r="A18" s="40" t="s">
        <v>51</v>
      </c>
      <c r="B18" s="61" t="s">
        <v>46</v>
      </c>
      <c r="C18" s="7">
        <v>9932000</v>
      </c>
      <c r="D18" s="7">
        <v>9932000</v>
      </c>
      <c r="E18" s="7">
        <v>9932000</v>
      </c>
      <c r="F18" s="7">
        <v>9932000</v>
      </c>
      <c r="G18" s="7">
        <v>9932000</v>
      </c>
      <c r="H18" s="7">
        <v>9932000</v>
      </c>
      <c r="I18" s="7">
        <v>9932000</v>
      </c>
      <c r="J18" s="7">
        <v>9932000</v>
      </c>
      <c r="K18" s="7">
        <v>9932000</v>
      </c>
      <c r="L18" s="7">
        <v>9932000</v>
      </c>
      <c r="M18" s="7">
        <v>9932000</v>
      </c>
      <c r="N18" s="7">
        <v>9934000</v>
      </c>
      <c r="O18" s="56">
        <f>SUM(C18:N18)</f>
        <v>119186000</v>
      </c>
    </row>
    <row r="19" spans="1:15" ht="14.25">
      <c r="A19" s="40" t="s">
        <v>84</v>
      </c>
      <c r="B19" s="61" t="s">
        <v>67</v>
      </c>
      <c r="C19" s="7">
        <v>1898000</v>
      </c>
      <c r="D19" s="7">
        <v>1898000</v>
      </c>
      <c r="E19" s="7">
        <v>1898000</v>
      </c>
      <c r="F19" s="7">
        <v>1898000</v>
      </c>
      <c r="G19" s="7">
        <v>1898000</v>
      </c>
      <c r="H19" s="7">
        <v>1898000</v>
      </c>
      <c r="I19" s="7">
        <v>1898000</v>
      </c>
      <c r="J19" s="7">
        <v>1898000</v>
      </c>
      <c r="K19" s="7">
        <v>1898000</v>
      </c>
      <c r="L19" s="7">
        <v>1898000</v>
      </c>
      <c r="M19" s="7">
        <v>1898000</v>
      </c>
      <c r="N19" s="7">
        <v>1902000</v>
      </c>
      <c r="O19" s="56">
        <f>SUM(C19:N19)</f>
        <v>22780000</v>
      </c>
    </row>
    <row r="20" spans="1:15" ht="14.25">
      <c r="A20" s="40" t="s">
        <v>85</v>
      </c>
      <c r="B20" s="61" t="s">
        <v>16</v>
      </c>
      <c r="C20" s="7">
        <v>3125000</v>
      </c>
      <c r="D20" s="7">
        <v>2934000</v>
      </c>
      <c r="E20" s="7">
        <v>3833000</v>
      </c>
      <c r="F20" s="7">
        <v>3833000</v>
      </c>
      <c r="G20" s="7">
        <v>3833000</v>
      </c>
      <c r="H20" s="7">
        <v>3833000</v>
      </c>
      <c r="I20" s="7">
        <v>3833000</v>
      </c>
      <c r="J20" s="7">
        <v>3833000</v>
      </c>
      <c r="K20" s="7">
        <v>3833000</v>
      </c>
      <c r="L20" s="7">
        <v>3833000</v>
      </c>
      <c r="M20" s="7">
        <v>3833000</v>
      </c>
      <c r="N20" s="7">
        <v>3829000</v>
      </c>
      <c r="O20" s="56">
        <f>SUM(C20:N20)</f>
        <v>44385000</v>
      </c>
    </row>
    <row r="21" spans="1:15" ht="14.25">
      <c r="A21" s="40" t="s">
        <v>86</v>
      </c>
      <c r="B21" s="61" t="s">
        <v>48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62"/>
    </row>
    <row r="22" spans="1:15" ht="14.25">
      <c r="A22" s="40" t="s">
        <v>87</v>
      </c>
      <c r="B22" s="61" t="s">
        <v>68</v>
      </c>
      <c r="C22" s="7">
        <v>797000</v>
      </c>
      <c r="D22" s="7">
        <v>797000</v>
      </c>
      <c r="E22" s="7">
        <v>797000</v>
      </c>
      <c r="F22" s="7">
        <v>797000</v>
      </c>
      <c r="G22" s="7">
        <v>797000</v>
      </c>
      <c r="H22" s="7">
        <v>797000</v>
      </c>
      <c r="I22" s="7">
        <v>797000</v>
      </c>
      <c r="J22" s="7">
        <v>797000</v>
      </c>
      <c r="K22" s="7">
        <v>797000</v>
      </c>
      <c r="L22" s="7">
        <v>797000</v>
      </c>
      <c r="M22" s="7">
        <v>797000</v>
      </c>
      <c r="N22" s="7">
        <v>793000</v>
      </c>
      <c r="O22" s="56">
        <f>SUM(C22:N22)</f>
        <v>9560000</v>
      </c>
    </row>
    <row r="23" spans="1:15" ht="14.25">
      <c r="A23" s="40" t="s">
        <v>88</v>
      </c>
      <c r="B23" s="61" t="s">
        <v>22</v>
      </c>
      <c r="C23" s="7"/>
      <c r="D23" s="7"/>
      <c r="E23" s="7">
        <v>635000</v>
      </c>
      <c r="F23" s="7"/>
      <c r="G23" s="7">
        <v>729000</v>
      </c>
      <c r="H23" s="7">
        <v>1195000</v>
      </c>
      <c r="I23" s="7">
        <v>1400000</v>
      </c>
      <c r="J23" s="7">
        <v>965000</v>
      </c>
      <c r="K23" s="7"/>
      <c r="L23" s="7">
        <v>197000</v>
      </c>
      <c r="M23" s="7"/>
      <c r="N23" s="7"/>
      <c r="O23" s="62">
        <f>SUM(C23:N23)</f>
        <v>5121000</v>
      </c>
    </row>
    <row r="24" spans="1:15" ht="14.25">
      <c r="A24" s="40" t="s">
        <v>89</v>
      </c>
      <c r="B24" s="61" t="s">
        <v>108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2">
        <f>SUM(C24:N24)</f>
        <v>0</v>
      </c>
    </row>
    <row r="25" spans="1:15" ht="14.25">
      <c r="A25" s="40" t="s">
        <v>90</v>
      </c>
      <c r="B25" s="61" t="s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6">
        <f>SUM(C25:N25)</f>
        <v>0</v>
      </c>
    </row>
    <row r="26" spans="1:15" ht="15" thickBot="1">
      <c r="A26" s="81" t="s">
        <v>91</v>
      </c>
      <c r="B26" s="76" t="s">
        <v>221</v>
      </c>
      <c r="C26" s="42">
        <f aca="true" t="shared" si="1" ref="C26:O26">SUM(C18:C25)</f>
        <v>15752000</v>
      </c>
      <c r="D26" s="42">
        <f t="shared" si="1"/>
        <v>15561000</v>
      </c>
      <c r="E26" s="42">
        <f t="shared" si="1"/>
        <v>17095000</v>
      </c>
      <c r="F26" s="42">
        <f t="shared" si="1"/>
        <v>16460000</v>
      </c>
      <c r="G26" s="42">
        <f t="shared" si="1"/>
        <v>17189000</v>
      </c>
      <c r="H26" s="42">
        <f t="shared" si="1"/>
        <v>17655000</v>
      </c>
      <c r="I26" s="42">
        <f t="shared" si="1"/>
        <v>17860000</v>
      </c>
      <c r="J26" s="42">
        <f t="shared" si="1"/>
        <v>17425000</v>
      </c>
      <c r="K26" s="42">
        <f t="shared" si="1"/>
        <v>16460000</v>
      </c>
      <c r="L26" s="42">
        <f t="shared" si="1"/>
        <v>16657000</v>
      </c>
      <c r="M26" s="42">
        <f t="shared" si="1"/>
        <v>16460000</v>
      </c>
      <c r="N26" s="42">
        <f t="shared" si="1"/>
        <v>16458000</v>
      </c>
      <c r="O26" s="57">
        <f t="shared" si="1"/>
        <v>201032000</v>
      </c>
    </row>
  </sheetData>
  <sheetProtection/>
  <mergeCells count="3">
    <mergeCell ref="B1:O1"/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G20" sqref="G20"/>
    </sheetView>
  </sheetViews>
  <sheetFormatPr defaultColWidth="9.140625" defaultRowHeight="15"/>
  <cols>
    <col min="1" max="2" width="8.421875" style="0" customWidth="1"/>
    <col min="3" max="3" width="31.421875" style="0" customWidth="1"/>
    <col min="4" max="4" width="31.00390625" style="0" customWidth="1"/>
    <col min="5" max="5" width="15.7109375" style="0" customWidth="1"/>
    <col min="6" max="6" width="15.00390625" style="0" customWidth="1"/>
    <col min="7" max="7" width="13.7109375" style="0" customWidth="1"/>
    <col min="8" max="8" width="10.7109375" style="0" hidden="1" customWidth="1"/>
    <col min="9" max="9" width="6.00390625" style="0" hidden="1" customWidth="1"/>
    <col min="10" max="14" width="9.140625" style="0" hidden="1" customWidth="1"/>
    <col min="15" max="15" width="8.28125" style="0" customWidth="1"/>
    <col min="16" max="19" width="9.140625" style="0" hidden="1" customWidth="1"/>
    <col min="20" max="20" width="7.00390625" style="0" customWidth="1"/>
    <col min="21" max="25" width="9.140625" style="0" hidden="1" customWidth="1"/>
  </cols>
  <sheetData>
    <row r="2" spans="7:9" ht="14.25">
      <c r="G2" s="100" t="s">
        <v>199</v>
      </c>
      <c r="H2" s="101"/>
      <c r="I2" s="101"/>
    </row>
    <row r="3" spans="8:9" ht="14.25">
      <c r="H3" s="60"/>
      <c r="I3" s="60"/>
    </row>
    <row r="4" spans="8:11" ht="14.25">
      <c r="H4" s="397"/>
      <c r="I4" s="397"/>
      <c r="J4" s="15"/>
      <c r="K4" s="15"/>
    </row>
    <row r="5" spans="1:11" ht="14.25">
      <c r="A5" s="351" t="s">
        <v>104</v>
      </c>
      <c r="B5" s="365"/>
      <c r="C5" s="365"/>
      <c r="D5" s="365"/>
      <c r="E5" s="365"/>
      <c r="F5" s="365"/>
      <c r="G5" s="365"/>
      <c r="H5" s="365"/>
      <c r="I5" s="365"/>
      <c r="J5" s="2"/>
      <c r="K5" s="2"/>
    </row>
    <row r="6" spans="1:11" ht="14.25">
      <c r="A6" s="351" t="s">
        <v>305</v>
      </c>
      <c r="B6" s="365"/>
      <c r="C6" s="365"/>
      <c r="D6" s="365"/>
      <c r="E6" s="365"/>
      <c r="F6" s="365"/>
      <c r="G6" s="365"/>
      <c r="H6" s="365"/>
      <c r="I6" s="365"/>
      <c r="J6" s="2"/>
      <c r="K6" s="2"/>
    </row>
    <row r="7" spans="1:11" ht="14.25">
      <c r="A7" s="351" t="s">
        <v>314</v>
      </c>
      <c r="B7" s="365"/>
      <c r="C7" s="365"/>
      <c r="D7" s="365"/>
      <c r="E7" s="365"/>
      <c r="F7" s="365"/>
      <c r="G7" s="365"/>
      <c r="H7" s="365"/>
      <c r="I7" s="365"/>
      <c r="J7" s="15"/>
      <c r="K7" s="15"/>
    </row>
    <row r="8" spans="1:11" ht="14.25">
      <c r="A8" s="351"/>
      <c r="B8" s="351"/>
      <c r="C8" s="351"/>
      <c r="D8" s="351"/>
      <c r="E8" s="351"/>
      <c r="F8" s="351"/>
      <c r="G8" s="351"/>
      <c r="H8" s="351"/>
      <c r="I8" s="351"/>
      <c r="J8" s="2"/>
      <c r="K8" s="2"/>
    </row>
    <row r="9" spans="1:11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 thickBot="1">
      <c r="A10" s="2"/>
      <c r="B10" s="2"/>
      <c r="C10" s="2"/>
      <c r="D10" s="2"/>
      <c r="E10" s="2"/>
      <c r="F10" s="2"/>
      <c r="G10" s="1" t="s">
        <v>275</v>
      </c>
      <c r="H10" s="2"/>
      <c r="I10" s="2"/>
      <c r="J10" s="2"/>
      <c r="K10" s="2"/>
    </row>
    <row r="11" spans="1:11" ht="14.25">
      <c r="A11" s="2"/>
      <c r="B11" s="104" t="s">
        <v>137</v>
      </c>
      <c r="C11" s="409" t="s">
        <v>35</v>
      </c>
      <c r="D11" s="410"/>
      <c r="E11" s="105" t="s">
        <v>138</v>
      </c>
      <c r="F11" s="102" t="s">
        <v>246</v>
      </c>
      <c r="G11" s="82" t="s">
        <v>36</v>
      </c>
      <c r="H11" s="2"/>
      <c r="I11" s="2"/>
      <c r="J11" s="2"/>
      <c r="K11" s="2"/>
    </row>
    <row r="12" spans="1:11" ht="14.25">
      <c r="A12" s="2"/>
      <c r="B12" s="71"/>
      <c r="C12" s="411" t="s">
        <v>136</v>
      </c>
      <c r="D12" s="412"/>
      <c r="E12" s="4"/>
      <c r="F12" s="103"/>
      <c r="G12" s="84"/>
      <c r="H12" s="2"/>
      <c r="I12" s="2"/>
      <c r="J12" s="2"/>
      <c r="K12" s="2"/>
    </row>
    <row r="13" spans="1:11" ht="14.25" hidden="1">
      <c r="A13" s="2"/>
      <c r="B13" s="169"/>
      <c r="C13" s="167"/>
      <c r="D13" s="168"/>
      <c r="E13" s="4"/>
      <c r="F13" s="103"/>
      <c r="G13" s="84"/>
      <c r="H13" s="2"/>
      <c r="I13" s="2"/>
      <c r="J13" s="2"/>
      <c r="K13" s="2"/>
    </row>
    <row r="14" spans="1:11" ht="14.25">
      <c r="A14" s="2"/>
      <c r="B14" s="194" t="s">
        <v>268</v>
      </c>
      <c r="C14" s="399" t="s">
        <v>248</v>
      </c>
      <c r="D14" s="400"/>
      <c r="E14" s="166">
        <v>3400000</v>
      </c>
      <c r="F14" s="165" t="s">
        <v>250</v>
      </c>
      <c r="G14" s="84">
        <v>30600000</v>
      </c>
      <c r="H14" s="2"/>
      <c r="I14" s="2"/>
      <c r="J14" s="2"/>
      <c r="K14" s="2"/>
    </row>
    <row r="15" spans="1:11" ht="14.25">
      <c r="A15" s="2"/>
      <c r="B15" s="171"/>
      <c r="C15" s="405" t="s">
        <v>247</v>
      </c>
      <c r="D15" s="406"/>
      <c r="E15" s="166"/>
      <c r="F15" s="165"/>
      <c r="G15" s="84"/>
      <c r="H15" s="2"/>
      <c r="I15" s="2"/>
      <c r="J15" s="2"/>
      <c r="K15" s="2"/>
    </row>
    <row r="16" spans="1:11" ht="14.25">
      <c r="A16" s="2"/>
      <c r="B16" s="195" t="s">
        <v>269</v>
      </c>
      <c r="C16" s="401" t="s">
        <v>249</v>
      </c>
      <c r="D16" s="402"/>
      <c r="E16" s="166">
        <v>1700000</v>
      </c>
      <c r="F16" s="165" t="s">
        <v>251</v>
      </c>
      <c r="G16" s="84">
        <v>5100000</v>
      </c>
      <c r="H16" s="2"/>
      <c r="I16" s="2"/>
      <c r="J16" s="2"/>
      <c r="K16" s="2"/>
    </row>
    <row r="17" spans="1:11" ht="14.25">
      <c r="A17" s="2"/>
      <c r="B17" s="189"/>
      <c r="C17" s="403" t="s">
        <v>245</v>
      </c>
      <c r="D17" s="404"/>
      <c r="E17" s="166"/>
      <c r="F17" s="106"/>
      <c r="G17" s="84"/>
      <c r="H17" s="2"/>
      <c r="I17" s="2"/>
      <c r="J17" s="2"/>
      <c r="K17" s="2"/>
    </row>
    <row r="18" spans="1:11" ht="14.25">
      <c r="A18" s="2"/>
      <c r="B18" s="189" t="s">
        <v>270</v>
      </c>
      <c r="C18" s="413" t="s">
        <v>271</v>
      </c>
      <c r="D18" s="414"/>
      <c r="E18" s="191">
        <v>25000</v>
      </c>
      <c r="F18" s="192" t="s">
        <v>315</v>
      </c>
      <c r="G18" s="193">
        <v>425000</v>
      </c>
      <c r="H18" s="2"/>
      <c r="I18" s="2"/>
      <c r="J18" s="2"/>
      <c r="K18" s="2"/>
    </row>
    <row r="19" spans="1:11" ht="14.25">
      <c r="A19" s="2"/>
      <c r="B19" s="190" t="s">
        <v>272</v>
      </c>
      <c r="C19" s="403" t="s">
        <v>273</v>
      </c>
      <c r="D19" s="404"/>
      <c r="E19" s="166">
        <v>429000</v>
      </c>
      <c r="F19" s="165" t="s">
        <v>316</v>
      </c>
      <c r="G19" s="84">
        <v>43758000</v>
      </c>
      <c r="H19" s="2"/>
      <c r="I19" s="2"/>
      <c r="J19" s="2"/>
      <c r="K19" s="2"/>
    </row>
    <row r="20" spans="1:11" ht="15" thickBot="1">
      <c r="A20" s="2"/>
      <c r="B20" s="170"/>
      <c r="C20" s="407" t="s">
        <v>32</v>
      </c>
      <c r="D20" s="408"/>
      <c r="E20" s="42"/>
      <c r="F20" s="107"/>
      <c r="G20" s="85">
        <f>SUM(G12:G19)</f>
        <v>79883000</v>
      </c>
      <c r="H20" s="2"/>
      <c r="I20" s="2"/>
      <c r="J20" s="2"/>
      <c r="K20" s="2"/>
    </row>
    <row r="21" spans="1:12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9"/>
    </row>
    <row r="22" spans="1:12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9"/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14">
    <mergeCell ref="C17:D17"/>
    <mergeCell ref="C15:D15"/>
    <mergeCell ref="C20:D20"/>
    <mergeCell ref="A8:I8"/>
    <mergeCell ref="C11:D11"/>
    <mergeCell ref="C12:D12"/>
    <mergeCell ref="C19:D19"/>
    <mergeCell ref="C18:D18"/>
    <mergeCell ref="H4:I4"/>
    <mergeCell ref="A5:I5"/>
    <mergeCell ref="C14:D14"/>
    <mergeCell ref="C16:D16"/>
    <mergeCell ref="A6:I6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Pápai Többcélú Kistérségi Társulás</dc:creator>
  <cp:keywords/>
  <dc:description/>
  <cp:lastModifiedBy>Windows User</cp:lastModifiedBy>
  <cp:lastPrinted>2019-02-06T13:30:05Z</cp:lastPrinted>
  <dcterms:created xsi:type="dcterms:W3CDTF">2009-01-19T13:48:24Z</dcterms:created>
  <dcterms:modified xsi:type="dcterms:W3CDTF">2019-02-07T09:29:09Z</dcterms:modified>
  <cp:category/>
  <cp:version/>
  <cp:contentType/>
  <cp:contentStatus/>
</cp:coreProperties>
</file>