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5772" tabRatio="558" activeTab="2"/>
  </bookViews>
  <sheets>
    <sheet name="bevételek" sheetId="1" r:id="rId1"/>
    <sheet name="kiadások" sheetId="2" r:id="rId2"/>
    <sheet name="3.melléklet" sheetId="3" r:id="rId3"/>
    <sheet name="4.melléklet " sheetId="4" r:id="rId4"/>
    <sheet name="5.melléklet" sheetId="5" r:id="rId5"/>
    <sheet name="6.melléklet" sheetId="6" r:id="rId6"/>
    <sheet name="7.melléklet" sheetId="7" r:id="rId7"/>
    <sheet name="8.melléklet" sheetId="8" r:id="rId8"/>
    <sheet name="9. melléklet" sheetId="9" r:id="rId9"/>
  </sheets>
  <definedNames>
    <definedName name="_xlnm.Print_Area" localSheetId="0">'bevételek'!$A$1:$F$44</definedName>
  </definedNames>
  <calcPr fullCalcOnLoad="1"/>
</workbook>
</file>

<file path=xl/sharedStrings.xml><?xml version="1.0" encoding="utf-8"?>
<sst xmlns="http://schemas.openxmlformats.org/spreadsheetml/2006/main" count="518" uniqueCount="334">
  <si>
    <t>előirányzat</t>
  </si>
  <si>
    <t>száma</t>
  </si>
  <si>
    <t>1.</t>
  </si>
  <si>
    <t>2.</t>
  </si>
  <si>
    <t>Támogatások összesen</t>
  </si>
  <si>
    <t>3.</t>
  </si>
  <si>
    <t>4.</t>
  </si>
  <si>
    <t>Támogatásértékű bevétel</t>
  </si>
  <si>
    <t>Véglegesen átvett pénzeszközök</t>
  </si>
  <si>
    <t>6.</t>
  </si>
  <si>
    <t>Hitelek</t>
  </si>
  <si>
    <t>Pénzforgalom nélküli bevételek összesen</t>
  </si>
  <si>
    <t>Költségvetési létszámkeret</t>
  </si>
  <si>
    <t xml:space="preserve">Ellátottak pénzbeli juttatásai </t>
  </si>
  <si>
    <t xml:space="preserve">Személyi juttatások </t>
  </si>
  <si>
    <t xml:space="preserve">Munkaadókat terhelő járulékok </t>
  </si>
  <si>
    <t>Dologi kiadások</t>
  </si>
  <si>
    <t>5.</t>
  </si>
  <si>
    <t>Pénzeszközátadás, egyéb támog. összesen</t>
  </si>
  <si>
    <t>7.</t>
  </si>
  <si>
    <t>8.</t>
  </si>
  <si>
    <t>9.</t>
  </si>
  <si>
    <t>Felhalmozási kiadások</t>
  </si>
  <si>
    <t>Tartalék összesen</t>
  </si>
  <si>
    <t>Általános tartalék</t>
  </si>
  <si>
    <t>Céltartalék</t>
  </si>
  <si>
    <t>kiadások</t>
  </si>
  <si>
    <t>Lét-</t>
  </si>
  <si>
    <t>szám</t>
  </si>
  <si>
    <t>Tartalék</t>
  </si>
  <si>
    <t>Összesen</t>
  </si>
  <si>
    <t>Megnevezés</t>
  </si>
  <si>
    <t>Összeg</t>
  </si>
  <si>
    <t xml:space="preserve">                  BEVÉTELEK</t>
  </si>
  <si>
    <t xml:space="preserve">                         KIADÁSOK</t>
  </si>
  <si>
    <t>Működési bevételek</t>
  </si>
  <si>
    <t>Támogatások</t>
  </si>
  <si>
    <t>Támogatásértékű működési bev.</t>
  </si>
  <si>
    <t>Véglegesen átvett pénzeszköz</t>
  </si>
  <si>
    <t>Pénzforgalom nélküli bevételek</t>
  </si>
  <si>
    <t>BEVÉTELEK MINDÖSSZESEN</t>
  </si>
  <si>
    <t>1</t>
  </si>
  <si>
    <t>Személyi juttatások</t>
  </si>
  <si>
    <t>Munkaadókat terhelő jár.</t>
  </si>
  <si>
    <t>Ellátottak pénzbeli juttatásai</t>
  </si>
  <si>
    <t>10.</t>
  </si>
  <si>
    <t>11.</t>
  </si>
  <si>
    <t>II.</t>
  </si>
  <si>
    <t>III.</t>
  </si>
  <si>
    <t>V.</t>
  </si>
  <si>
    <t>IV.</t>
  </si>
  <si>
    <t>VI.</t>
  </si>
  <si>
    <t>VII.</t>
  </si>
  <si>
    <t>VIII.</t>
  </si>
  <si>
    <t>IX.</t>
  </si>
  <si>
    <t>X.</t>
  </si>
  <si>
    <t>XI.</t>
  </si>
  <si>
    <t>XII.</t>
  </si>
  <si>
    <t>I.</t>
  </si>
  <si>
    <t>Bevételek</t>
  </si>
  <si>
    <t>Felhalmozási és tőkejell.bev</t>
  </si>
  <si>
    <t>Véglegesen átvett pénzeszk</t>
  </si>
  <si>
    <t>Munkaadókat terhelő járulékok</t>
  </si>
  <si>
    <t>Pénzeszközátadás, egyéb tám.</t>
  </si>
  <si>
    <t>Kiadások</t>
  </si>
  <si>
    <t>Pénzforgalom nélküli bev.</t>
  </si>
  <si>
    <t xml:space="preserve">       adatok EFt-ban</t>
  </si>
  <si>
    <t>Mindösszesen</t>
  </si>
  <si>
    <t xml:space="preserve">           KIADÁSOK MINDÖSSZESEN</t>
  </si>
  <si>
    <t xml:space="preserve">                Működési bevételek összesen</t>
  </si>
  <si>
    <t>Módosított előirányzat</t>
  </si>
  <si>
    <t>Jelenlegi módosítás</t>
  </si>
  <si>
    <t xml:space="preserve">                  Működési kiadások összesen</t>
  </si>
  <si>
    <t>2. melléklet</t>
  </si>
  <si>
    <t>5. melléklet</t>
  </si>
  <si>
    <t>7. melléklet</t>
  </si>
  <si>
    <t>adatok e Ft</t>
  </si>
  <si>
    <t>12.</t>
  </si>
  <si>
    <t>13.</t>
  </si>
  <si>
    <t>14.</t>
  </si>
  <si>
    <t>15.</t>
  </si>
  <si>
    <t>16.</t>
  </si>
  <si>
    <t>17.</t>
  </si>
  <si>
    <t>18.</t>
  </si>
  <si>
    <t>19.</t>
  </si>
  <si>
    <t>sorszám</t>
  </si>
  <si>
    <t>4. mellékllet</t>
  </si>
  <si>
    <t>Pápakörnyéki Önkormányzatok Feladatellátó Intézménye</t>
  </si>
  <si>
    <t>I/1.</t>
  </si>
  <si>
    <t>Szolgáltatások ellenértéke</t>
  </si>
  <si>
    <t>I/2.</t>
  </si>
  <si>
    <t>Közvetített szolgáltatások</t>
  </si>
  <si>
    <t xml:space="preserve">I/3. </t>
  </si>
  <si>
    <t>Ellátási díjak</t>
  </si>
  <si>
    <t xml:space="preserve">I/4. </t>
  </si>
  <si>
    <t>Kamatbevételek</t>
  </si>
  <si>
    <t>I/5.</t>
  </si>
  <si>
    <t>Egyéb működési bevételek</t>
  </si>
  <si>
    <t>Működési célú támogatások államháztartáson belülről</t>
  </si>
  <si>
    <t xml:space="preserve">Működési bevételek </t>
  </si>
  <si>
    <t>II/1.</t>
  </si>
  <si>
    <t>Működési célú átvett pénzeszközök</t>
  </si>
  <si>
    <t>TB támogatás</t>
  </si>
  <si>
    <t>Felhalmozási bevételek</t>
  </si>
  <si>
    <t>Pápakörnyéki Önkormányzatok Feladatellátó Társulása</t>
  </si>
  <si>
    <t>1. melléklet</t>
  </si>
  <si>
    <t>ezer Ft-ban</t>
  </si>
  <si>
    <r>
      <t xml:space="preserve">4. </t>
    </r>
    <r>
      <rPr>
        <sz val="11"/>
        <color indexed="8"/>
        <rFont val="Garamond"/>
        <family val="1"/>
      </rPr>
      <t xml:space="preserve"> melléklet</t>
    </r>
  </si>
  <si>
    <t>Finanszírozási kiadások</t>
  </si>
  <si>
    <t>Munkaszervezet működéséhez Vaszar Önk.-nak</t>
  </si>
  <si>
    <t>3. melléklet</t>
  </si>
  <si>
    <t>Közfoglalkoztatás támogatása</t>
  </si>
  <si>
    <t>Finanszírozási bevételek</t>
  </si>
  <si>
    <t>Önkormányzatoktól feladatonkénti működési hozzájárulás</t>
  </si>
  <si>
    <t xml:space="preserve">Pápakörnyéki Önkormányzatok Feladatellátó Társulása </t>
  </si>
  <si>
    <t>Előző évi pénzmaradvány igénybevétele működési célra</t>
  </si>
  <si>
    <t>Előző évi pénzmaradvány igénybevétele felhalmozási célra</t>
  </si>
  <si>
    <t>Felújítás</t>
  </si>
  <si>
    <t>Egyéb felhalmozási célú kiadás</t>
  </si>
  <si>
    <t>II/4.</t>
  </si>
  <si>
    <r>
      <rPr>
        <b/>
        <sz val="11"/>
        <color indexed="8"/>
        <rFont val="Garamond"/>
        <family val="1"/>
      </rPr>
      <t>I</t>
    </r>
    <r>
      <rPr>
        <sz val="11"/>
        <color indexed="8"/>
        <rFont val="Garamond"/>
        <family val="1"/>
      </rPr>
      <t>.</t>
    </r>
  </si>
  <si>
    <t>VI/1.</t>
  </si>
  <si>
    <t>Pénzforgalmi bevételek összesen</t>
  </si>
  <si>
    <t>VIII/1.</t>
  </si>
  <si>
    <t>VIII/2.</t>
  </si>
  <si>
    <t>V/1.</t>
  </si>
  <si>
    <t>VI/3.</t>
  </si>
  <si>
    <t>Finanszírozási</t>
  </si>
  <si>
    <t>kiadás</t>
  </si>
  <si>
    <t>Felhalmozási</t>
  </si>
  <si>
    <t>Tartalékok</t>
  </si>
  <si>
    <t>Házi segítségnyújtás</t>
  </si>
  <si>
    <t>6. melléklet</t>
  </si>
  <si>
    <t>Szociális és gyermekjóléti alapszolgáltatások általános feladatai</t>
  </si>
  <si>
    <t>Forintban</t>
  </si>
  <si>
    <t>Sorszám</t>
  </si>
  <si>
    <t>Házi segítségnyújtás - társulás által történő feladatellátása (ellátotti létszám)</t>
  </si>
  <si>
    <t>Pénzeszközátadás, egyéb támogatás</t>
  </si>
  <si>
    <t xml:space="preserve">Felhalmozási kiadások </t>
  </si>
  <si>
    <t xml:space="preserve">Felhalmozási célú bevételek </t>
  </si>
  <si>
    <t>KIADÁSOK ÖSSZESEN</t>
  </si>
  <si>
    <t>Támogatási kölcs. visszatér.</t>
  </si>
  <si>
    <t>Önkormányzatok és önkormányzati hivatalok jogalkotó és általános igazgatási tevékenysége</t>
  </si>
  <si>
    <t>Szabadidősport- (rekreációs sport-) tevékenység és támogatása</t>
  </si>
  <si>
    <t>Adásztevel</t>
  </si>
  <si>
    <t>Bakonyjákó</t>
  </si>
  <si>
    <t>Bakonykoppány</t>
  </si>
  <si>
    <t>Bakonypölöske</t>
  </si>
  <si>
    <t>Bakonyság</t>
  </si>
  <si>
    <t>Bakonyszücs</t>
  </si>
  <si>
    <t>Bakonytamási</t>
  </si>
  <si>
    <t>Béb</t>
  </si>
  <si>
    <t>Békás</t>
  </si>
  <si>
    <t>Csót</t>
  </si>
  <si>
    <t>Dáka</t>
  </si>
  <si>
    <t>Döbrönte</t>
  </si>
  <si>
    <t>Egyházaskesző</t>
  </si>
  <si>
    <t>Farkasgyepű</t>
  </si>
  <si>
    <t>Ganna</t>
  </si>
  <si>
    <t>Gecse</t>
  </si>
  <si>
    <t>Gic</t>
  </si>
  <si>
    <t>Homokbödöge</t>
  </si>
  <si>
    <t>Kemeneshőgyész</t>
  </si>
  <si>
    <t>Kemenesszentpéter</t>
  </si>
  <si>
    <t>Kup</t>
  </si>
  <si>
    <t>Külsővat</t>
  </si>
  <si>
    <t>Lovászpatona</t>
  </si>
  <si>
    <t>Malomsok</t>
  </si>
  <si>
    <t>Marcalgergelyi</t>
  </si>
  <si>
    <t>Marcaltő</t>
  </si>
  <si>
    <t>Mezőlak</t>
  </si>
  <si>
    <t>Mihályháza</t>
  </si>
  <si>
    <t>Nagyacsád</t>
  </si>
  <si>
    <t>Nagydém</t>
  </si>
  <si>
    <t>Nagygyimót</t>
  </si>
  <si>
    <t>Nagytevel</t>
  </si>
  <si>
    <t>Nemesgörzsöny</t>
  </si>
  <si>
    <t>Nemesszalók</t>
  </si>
  <si>
    <t>Németbánya</t>
  </si>
  <si>
    <t>Nóráp</t>
  </si>
  <si>
    <t>Nyárád</t>
  </si>
  <si>
    <t>Pápakovácsi</t>
  </si>
  <si>
    <t>Pápasalamon</t>
  </si>
  <si>
    <t>Pápateszér</t>
  </si>
  <si>
    <t>Takácsi</t>
  </si>
  <si>
    <t>Ugod</t>
  </si>
  <si>
    <t>Vanyola</t>
  </si>
  <si>
    <t>Várkesző</t>
  </si>
  <si>
    <t>Vaszar</t>
  </si>
  <si>
    <t>Vinár</t>
  </si>
  <si>
    <t>8. melléklet</t>
  </si>
  <si>
    <t>Belső ellenőrzés</t>
  </si>
  <si>
    <t>Háziorvosi ügyeleti ellátás</t>
  </si>
  <si>
    <t>Fht-ra jogosultak hosszabb időtartamú közfoglalkoztatása</t>
  </si>
  <si>
    <t>2./1</t>
  </si>
  <si>
    <t>2./2</t>
  </si>
  <si>
    <t>2./3</t>
  </si>
  <si>
    <t>1./1</t>
  </si>
  <si>
    <t>1./2</t>
  </si>
  <si>
    <t>1./3</t>
  </si>
  <si>
    <t>1..</t>
  </si>
  <si>
    <t>II/3/a</t>
  </si>
  <si>
    <t>II/3/b</t>
  </si>
  <si>
    <t>Működési kiadások összesen</t>
  </si>
  <si>
    <t>9. melléklet</t>
  </si>
  <si>
    <t>Pápakörnyéki Önkormányzatok Feladatellátó Társulása által működtetett</t>
  </si>
  <si>
    <t>Pápakörnyéki Önkormányzatok Feladatellátó Intézmény</t>
  </si>
  <si>
    <t>Bevételi jogcímek</t>
  </si>
  <si>
    <t>I.1.</t>
  </si>
  <si>
    <t>I.2.</t>
  </si>
  <si>
    <t>I.3.</t>
  </si>
  <si>
    <t>II.1.</t>
  </si>
  <si>
    <t>II.2.</t>
  </si>
  <si>
    <t>Finanszírozás</t>
  </si>
  <si>
    <t>Pénzmaradvány igénybevétele</t>
  </si>
  <si>
    <t>Közalkalmazottak törvény szerinti illetménye</t>
  </si>
  <si>
    <t>Közalkalmazottak közlekedési költségtérítése</t>
  </si>
  <si>
    <t>Munkaadót terhelő járulékok</t>
  </si>
  <si>
    <t>Szociális hozzájárulási adó</t>
  </si>
  <si>
    <t>Közalkalmazottak túlóra, helyettesítési díja</t>
  </si>
  <si>
    <t>Készletbeszerzés</t>
  </si>
  <si>
    <t>Kommunkikácós szolgáltatások</t>
  </si>
  <si>
    <t>Szolgáltatási kiadások</t>
  </si>
  <si>
    <t>Kiküldetési kiadások</t>
  </si>
  <si>
    <t>Működési célú előzetesen felszámított ÁFA</t>
  </si>
  <si>
    <t>Egyéb dologi kiadás</t>
  </si>
  <si>
    <t>III.1.</t>
  </si>
  <si>
    <t>III.2.</t>
  </si>
  <si>
    <t>III.3.</t>
  </si>
  <si>
    <t>III.4.</t>
  </si>
  <si>
    <t>III.5.</t>
  </si>
  <si>
    <t>III.6.</t>
  </si>
  <si>
    <t>Vaszar Község Önkormányzatnak Munkaszervezet működéséhez</t>
  </si>
  <si>
    <t>V/2.</t>
  </si>
  <si>
    <t>Módosított</t>
  </si>
  <si>
    <t>BEVÉTELEK   ÖSSZESEN</t>
  </si>
  <si>
    <t>KIADÁSOK    ÖSSZESEN</t>
  </si>
  <si>
    <t>Foglalkoztatottak egyéb személyi juttatásai</t>
  </si>
  <si>
    <t>Működési célú pénzeszköz átadás államháztartáson belülre</t>
  </si>
  <si>
    <t xml:space="preserve">Módosított </t>
  </si>
  <si>
    <t>Pénzeszköz átadás összesen</t>
  </si>
  <si>
    <t>er/mód ei</t>
  </si>
  <si>
    <t>Ellátottak</t>
  </si>
  <si>
    <t>pénzbeli juttat.</t>
  </si>
  <si>
    <t>Támogatási kölcsönök visszatérülése</t>
  </si>
  <si>
    <t>I.4.</t>
  </si>
  <si>
    <t>mód. ei</t>
  </si>
  <si>
    <t>mód. ei.</t>
  </si>
  <si>
    <t>I.5.</t>
  </si>
  <si>
    <t>I.6.</t>
  </si>
  <si>
    <t>I.7.</t>
  </si>
  <si>
    <t>Egyéb külső személyi juttatás</t>
  </si>
  <si>
    <t>Egészségügyi hozzájárulás</t>
  </si>
  <si>
    <t>Munkaadót terhelő személyi jövedelemadó</t>
  </si>
  <si>
    <t>2016. évi tervezett bevételei jogcímenként</t>
  </si>
  <si>
    <t>2016. évi tervezett kiadásai</t>
  </si>
  <si>
    <t>Gesztor önkormányzattól normatíva átvétele 2016. évre</t>
  </si>
  <si>
    <t>Gesztor önkormányzattól egyéb támogatás átvétele</t>
  </si>
  <si>
    <t>Előző évi normatíva visszafizetése</t>
  </si>
  <si>
    <t xml:space="preserve">Beruházás </t>
  </si>
  <si>
    <t>Család és gyermekjóléti szolg.</t>
  </si>
  <si>
    <t>2./6</t>
  </si>
  <si>
    <t>er/mód. ei</t>
  </si>
  <si>
    <t>er/mód. ei.</t>
  </si>
  <si>
    <t>Módosítás</t>
  </si>
  <si>
    <t>2016. évi tervezett bevételei és kiadásai</t>
  </si>
  <si>
    <t>2016. évi tervezett kiadásai feladatonként</t>
  </si>
  <si>
    <t>Közalkalmazottak jubileumi jutalma</t>
  </si>
  <si>
    <t>Közalkalmazottak béren kívüli juttatása</t>
  </si>
  <si>
    <t>Közüzemi díjak</t>
  </si>
  <si>
    <t>III.7.</t>
  </si>
  <si>
    <t>Működési célú pénzeszköz átadás</t>
  </si>
  <si>
    <t>2016. évi tervezett pénzeszköz átadása</t>
  </si>
  <si>
    <t>2016. évi bevételi-kiadási előirányzatainak mérlegszerű bemutatása</t>
  </si>
  <si>
    <t>2016. évi előirányzatfelhasználási ütemterve</t>
  </si>
  <si>
    <t>2016. évre tervezett gesztor önkormányzattól, Vaszar Község Önkormányzatától átvett normatív támogatásai</t>
  </si>
  <si>
    <t>a 2015. évi C. tv. 2. számú melléklete szerint</t>
  </si>
  <si>
    <t xml:space="preserve">Család és gyermekjóléti szolgáltatási alapnormatíva </t>
  </si>
  <si>
    <t>(feladatellátáshoz tartozó közös hivatalok száma alapján)</t>
  </si>
  <si>
    <t xml:space="preserve">Család és gyermekjóléti szolgáltatási kiegészítő normatíva </t>
  </si>
  <si>
    <t>(Közös hivatalhoz tartozó települések száma 5 és 8 között)</t>
  </si>
  <si>
    <t>Költségvetési szerveknél foglalkoztatottak 2016. évi bérkompenzációja</t>
  </si>
  <si>
    <t>Mutatószám</t>
  </si>
  <si>
    <t>9 db</t>
  </si>
  <si>
    <t>3 db</t>
  </si>
  <si>
    <t>196 fő</t>
  </si>
  <si>
    <t>Pápakörnyéki Önkormányzatok Feladatellátó Társulása 2016. évi tervezett működési bevételei</t>
  </si>
  <si>
    <t>a társult önkormányzatoktól feladatonként</t>
  </si>
  <si>
    <t>Települések</t>
  </si>
  <si>
    <t>lakosság-</t>
  </si>
  <si>
    <t>Házi orvosi ügyelet</t>
  </si>
  <si>
    <t>Család és gyermekjóléti sz.</t>
  </si>
  <si>
    <t>Igazgatás</t>
  </si>
  <si>
    <t>Sport</t>
  </si>
  <si>
    <t>önkormányzati hozzájárulás feladatonként Ft/fő</t>
  </si>
  <si>
    <t>Magyargencs</t>
  </si>
  <si>
    <t>lakosság</t>
  </si>
  <si>
    <t xml:space="preserve"> önkormányzati hozzájárulás feladatonként Ft/fő</t>
  </si>
  <si>
    <t>Pápadereske</t>
  </si>
  <si>
    <t xml:space="preserve">Települések száma </t>
  </si>
  <si>
    <t>feladatonkét</t>
  </si>
  <si>
    <t>Lakosságszám</t>
  </si>
  <si>
    <t>feladatonként</t>
  </si>
  <si>
    <t>Bakonyszentiván</t>
  </si>
  <si>
    <t>II/5.</t>
  </si>
  <si>
    <t>Takácsitól működési célú támogatás</t>
  </si>
  <si>
    <t>II.3.</t>
  </si>
  <si>
    <t xml:space="preserve">Módosítás      </t>
  </si>
  <si>
    <t xml:space="preserve">Módosítás    </t>
  </si>
  <si>
    <t>módosítás</t>
  </si>
  <si>
    <t>Szociális ágazatban foglalkoztatottak kiegészítő pótlékának támogatása</t>
  </si>
  <si>
    <t>Szociális ágazati pótlék támogatása</t>
  </si>
  <si>
    <t xml:space="preserve">4. </t>
  </si>
  <si>
    <t>VI/2.</t>
  </si>
  <si>
    <t>Módosított előirányzat V. 25.</t>
  </si>
  <si>
    <t>II/2/b</t>
  </si>
  <si>
    <t>II/2/a</t>
  </si>
  <si>
    <t>Nyári diákmunka támogatása</t>
  </si>
  <si>
    <t>V/3.</t>
  </si>
  <si>
    <t>PKÖSZ-nek</t>
  </si>
  <si>
    <t>előirányzat V.25.</t>
  </si>
  <si>
    <t>II.2/a</t>
  </si>
  <si>
    <t>II</t>
  </si>
  <si>
    <t>II.4.</t>
  </si>
  <si>
    <t>Táppénz hozzájárulás</t>
  </si>
  <si>
    <t>Pénzeszköz átadás PKÖSZ-nek</t>
  </si>
  <si>
    <t>mód. ei.V.25.</t>
  </si>
  <si>
    <t>mód. ei. V.25.</t>
  </si>
  <si>
    <t>-8 fő</t>
  </si>
  <si>
    <t>188 fő</t>
  </si>
  <si>
    <t>Megnevzés</t>
  </si>
  <si>
    <t xml:space="preserve">II. </t>
  </si>
  <si>
    <t>Működési célú támogatások</t>
  </si>
  <si>
    <t>Kiadások összesen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</si>
</sst>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m\.\ d\.;@"/>
    <numFmt numFmtId="167" formatCode="#&quot; &quot;?/2"/>
    <numFmt numFmtId="168" formatCode="[$-40E]yyyy\.\ mmmm\ d\."/>
    <numFmt numFmtId="169" formatCode="#,##0.0000"/>
    <numFmt numFmtId="170" formatCode="#&quot; &quot;?/4"/>
    <numFmt numFmtId="171" formatCode="yyyy/mm/dd;@"/>
    <numFmt numFmtId="172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0"/>
      <color indexed="8"/>
      <name val="Garamond"/>
      <family val="1"/>
    </font>
    <font>
      <b/>
      <sz val="11"/>
      <color indexed="8"/>
      <name val="Calibri"/>
      <family val="2"/>
    </font>
    <font>
      <sz val="8"/>
      <color indexed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Garamond"/>
      <family val="1"/>
    </font>
    <font>
      <b/>
      <sz val="7"/>
      <color indexed="8"/>
      <name val="Garamond"/>
      <family val="1"/>
    </font>
    <font>
      <sz val="9"/>
      <color indexed="8"/>
      <name val="Garamond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Garamond"/>
      <family val="1"/>
    </font>
    <font>
      <sz val="12"/>
      <color indexed="8"/>
      <name val="Calibri"/>
      <family val="2"/>
    </font>
    <font>
      <b/>
      <sz val="11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sz val="12"/>
      <color indexed="8"/>
      <name val="Garamond"/>
      <family val="1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418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2" fillId="0" borderId="0" xfId="40" applyNumberFormat="1" applyFont="1" applyAlignment="1">
      <alignment horizontal="right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164" fontId="1" fillId="0" borderId="0" xfId="40" applyNumberFormat="1" applyFont="1" applyAlignment="1">
      <alignment/>
    </xf>
    <xf numFmtId="165" fontId="5" fillId="0" borderId="10" xfId="40" applyNumberFormat="1" applyFont="1" applyBorder="1" applyAlignment="1">
      <alignment horizontal="right"/>
    </xf>
    <xf numFmtId="165" fontId="2" fillId="0" borderId="0" xfId="40" applyNumberFormat="1" applyFont="1" applyAlignment="1">
      <alignment horizontal="right"/>
    </xf>
    <xf numFmtId="165" fontId="7" fillId="0" borderId="10" xfId="4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165" fontId="5" fillId="0" borderId="13" xfId="40" applyNumberFormat="1" applyFont="1" applyBorder="1" applyAlignment="1">
      <alignment horizontal="right"/>
    </xf>
    <xf numFmtId="165" fontId="5" fillId="0" borderId="14" xfId="40" applyNumberFormat="1" applyFont="1" applyBorder="1" applyAlignment="1">
      <alignment horizontal="right"/>
    </xf>
    <xf numFmtId="165" fontId="5" fillId="0" borderId="15" xfId="4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3" fontId="3" fillId="0" borderId="17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65" fontId="5" fillId="0" borderId="20" xfId="40" applyNumberFormat="1" applyFont="1" applyBorder="1" applyAlignment="1">
      <alignment horizontal="right"/>
    </xf>
    <xf numFmtId="165" fontId="3" fillId="0" borderId="21" xfId="4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4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3" fontId="6" fillId="0" borderId="10" xfId="40" applyNumberFormat="1" applyFont="1" applyBorder="1" applyAlignment="1">
      <alignment/>
    </xf>
    <xf numFmtId="2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3" fontId="6" fillId="0" borderId="10" xfId="4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7" fillId="0" borderId="10" xfId="4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7" fontId="2" fillId="0" borderId="16" xfId="0" applyNumberFormat="1" applyFont="1" applyBorder="1" applyAlignment="1">
      <alignment horizontal="center"/>
    </xf>
    <xf numFmtId="12" fontId="2" fillId="0" borderId="12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/>
    </xf>
    <xf numFmtId="3" fontId="3" fillId="0" borderId="30" xfId="0" applyNumberFormat="1" applyFont="1" applyBorder="1" applyAlignment="1">
      <alignment/>
    </xf>
    <xf numFmtId="0" fontId="7" fillId="0" borderId="29" xfId="0" applyFont="1" applyBorder="1" applyAlignment="1">
      <alignment/>
    </xf>
    <xf numFmtId="49" fontId="7" fillId="0" borderId="29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32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8" fillId="0" borderId="33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2" fontId="3" fillId="0" borderId="34" xfId="0" applyNumberFormat="1" applyFont="1" applyBorder="1" applyAlignment="1">
      <alignment horizont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3" fontId="3" fillId="0" borderId="19" xfId="40" applyNumberFormat="1" applyFont="1" applyBorder="1" applyAlignment="1">
      <alignment horizontal="right"/>
    </xf>
    <xf numFmtId="3" fontId="3" fillId="0" borderId="37" xfId="40" applyNumberFormat="1" applyFont="1" applyBorder="1" applyAlignment="1">
      <alignment horizontal="right"/>
    </xf>
    <xf numFmtId="0" fontId="8" fillId="0" borderId="22" xfId="0" applyFont="1" applyBorder="1" applyAlignment="1">
      <alignment horizontal="center" wrapText="1"/>
    </xf>
    <xf numFmtId="3" fontId="3" fillId="0" borderId="13" xfId="40" applyNumberFormat="1" applyFont="1" applyBorder="1" applyAlignment="1">
      <alignment horizontal="right"/>
    </xf>
    <xf numFmtId="3" fontId="3" fillId="0" borderId="18" xfId="40" applyNumberFormat="1" applyFont="1" applyBorder="1" applyAlignment="1">
      <alignment horizontal="right"/>
    </xf>
    <xf numFmtId="0" fontId="2" fillId="0" borderId="26" xfId="0" applyFont="1" applyBorder="1" applyAlignment="1">
      <alignment horizontal="center" wrapText="1"/>
    </xf>
    <xf numFmtId="3" fontId="3" fillId="0" borderId="19" xfId="4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3" fontId="7" fillId="0" borderId="17" xfId="40" applyNumberFormat="1" applyFont="1" applyBorder="1" applyAlignment="1">
      <alignment/>
    </xf>
    <xf numFmtId="0" fontId="7" fillId="0" borderId="3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65" fontId="7" fillId="0" borderId="17" xfId="40" applyNumberFormat="1" applyFont="1" applyBorder="1" applyAlignment="1">
      <alignment horizontal="right"/>
    </xf>
    <xf numFmtId="165" fontId="3" fillId="0" borderId="18" xfId="4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3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164" fontId="8" fillId="0" borderId="22" xfId="40" applyNumberFormat="1" applyFont="1" applyBorder="1" applyAlignment="1">
      <alignment horizontal="center" wrapText="1"/>
    </xf>
    <xf numFmtId="164" fontId="8" fillId="0" borderId="23" xfId="40" applyNumberFormat="1" applyFont="1" applyBorder="1" applyAlignment="1">
      <alignment horizontal="center" wrapText="1"/>
    </xf>
    <xf numFmtId="165" fontId="2" fillId="0" borderId="10" xfId="40" applyNumberFormat="1" applyFont="1" applyBorder="1" applyAlignment="1">
      <alignment horizontal="right"/>
    </xf>
    <xf numFmtId="165" fontId="3" fillId="0" borderId="10" xfId="4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165" fontId="2" fillId="0" borderId="13" xfId="40" applyNumberFormat="1" applyFont="1" applyBorder="1" applyAlignment="1">
      <alignment horizontal="right"/>
    </xf>
    <xf numFmtId="165" fontId="3" fillId="0" borderId="13" xfId="40" applyNumberFormat="1" applyFont="1" applyBorder="1" applyAlignment="1">
      <alignment horizontal="right"/>
    </xf>
    <xf numFmtId="165" fontId="3" fillId="0" borderId="17" xfId="40" applyNumberFormat="1" applyFont="1" applyBorder="1" applyAlignment="1">
      <alignment horizontal="right"/>
    </xf>
    <xf numFmtId="0" fontId="6" fillId="0" borderId="29" xfId="0" applyFont="1" applyBorder="1" applyAlignment="1">
      <alignment/>
    </xf>
    <xf numFmtId="0" fontId="9" fillId="0" borderId="10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9" fillId="0" borderId="29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9" fillId="0" borderId="16" xfId="0" applyFont="1" applyBorder="1" applyAlignment="1">
      <alignment/>
    </xf>
    <xf numFmtId="167" fontId="7" fillId="0" borderId="16" xfId="0" applyNumberFormat="1" applyFont="1" applyBorder="1" applyAlignment="1">
      <alignment horizontal="center"/>
    </xf>
    <xf numFmtId="12" fontId="7" fillId="0" borderId="16" xfId="0" applyNumberFormat="1" applyFont="1" applyBorder="1" applyAlignment="1">
      <alignment horizontal="center"/>
    </xf>
    <xf numFmtId="16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170" fontId="7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3" fillId="0" borderId="40" xfId="0" applyNumberFormat="1" applyFont="1" applyBorder="1" applyAlignment="1">
      <alignment horizontal="center" wrapText="1"/>
    </xf>
    <xf numFmtId="171" fontId="3" fillId="0" borderId="41" xfId="0" applyNumberFormat="1" applyFont="1" applyBorder="1" applyAlignment="1">
      <alignment horizontal="center" wrapText="1"/>
    </xf>
    <xf numFmtId="14" fontId="3" fillId="0" borderId="41" xfId="0" applyNumberFormat="1" applyFont="1" applyBorder="1" applyAlignment="1">
      <alignment horizontal="center" wrapText="1"/>
    </xf>
    <xf numFmtId="0" fontId="3" fillId="0" borderId="42" xfId="0" applyFont="1" applyBorder="1" applyAlignment="1">
      <alignment/>
    </xf>
    <xf numFmtId="0" fontId="7" fillId="0" borderId="43" xfId="0" applyFont="1" applyBorder="1" applyAlignment="1">
      <alignment horizontal="left"/>
    </xf>
    <xf numFmtId="3" fontId="3" fillId="0" borderId="44" xfId="0" applyNumberFormat="1" applyFont="1" applyBorder="1" applyAlignment="1">
      <alignment horizontal="right"/>
    </xf>
    <xf numFmtId="3" fontId="2" fillId="0" borderId="45" xfId="0" applyNumberFormat="1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3" fontId="2" fillId="0" borderId="28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7" fillId="0" borderId="2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3" fontId="20" fillId="32" borderId="10" xfId="0" applyNumberFormat="1" applyFont="1" applyFill="1" applyBorder="1" applyAlignment="1">
      <alignment/>
    </xf>
    <xf numFmtId="3" fontId="14" fillId="0" borderId="13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24" xfId="0" applyFont="1" applyBorder="1" applyAlignment="1">
      <alignment/>
    </xf>
    <xf numFmtId="0" fontId="20" fillId="0" borderId="17" xfId="0" applyFon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32" borderId="17" xfId="0" applyNumberFormat="1" applyFont="1" applyFill="1" applyBorder="1" applyAlignment="1">
      <alignment/>
    </xf>
    <xf numFmtId="3" fontId="14" fillId="0" borderId="18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0" fontId="21" fillId="0" borderId="32" xfId="0" applyFont="1" applyBorder="1" applyAlignment="1">
      <alignment horizontal="left"/>
    </xf>
    <xf numFmtId="0" fontId="21" fillId="0" borderId="11" xfId="0" applyFont="1" applyBorder="1" applyAlignment="1">
      <alignment/>
    </xf>
    <xf numFmtId="3" fontId="21" fillId="0" borderId="11" xfId="0" applyNumberFormat="1" applyFont="1" applyBorder="1" applyAlignment="1">
      <alignment horizontal="right"/>
    </xf>
    <xf numFmtId="3" fontId="19" fillId="0" borderId="36" xfId="0" applyNumberFormat="1" applyFont="1" applyBorder="1" applyAlignment="1">
      <alignment horizontal="right"/>
    </xf>
    <xf numFmtId="0" fontId="20" fillId="0" borderId="16" xfId="0" applyFont="1" applyFill="1" applyBorder="1" applyAlignment="1">
      <alignment/>
    </xf>
    <xf numFmtId="3" fontId="21" fillId="0" borderId="10" xfId="0" applyNumberFormat="1" applyFont="1" applyBorder="1" applyAlignment="1">
      <alignment horizontal="right"/>
    </xf>
    <xf numFmtId="3" fontId="20" fillId="32" borderId="10" xfId="0" applyNumberFormat="1" applyFont="1" applyFill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20" fillId="0" borderId="43" xfId="0" applyFont="1" applyFill="1" applyBorder="1" applyAlignment="1">
      <alignment/>
    </xf>
    <xf numFmtId="0" fontId="20" fillId="0" borderId="42" xfId="0" applyFont="1" applyBorder="1" applyAlignment="1">
      <alignment/>
    </xf>
    <xf numFmtId="3" fontId="21" fillId="0" borderId="42" xfId="0" applyNumberFormat="1" applyFont="1" applyBorder="1" applyAlignment="1">
      <alignment horizontal="right"/>
    </xf>
    <xf numFmtId="3" fontId="20" fillId="32" borderId="42" xfId="0" applyNumberFormat="1" applyFont="1" applyFill="1" applyBorder="1" applyAlignment="1">
      <alignment horizontal="right"/>
    </xf>
    <xf numFmtId="3" fontId="20" fillId="0" borderId="42" xfId="0" applyNumberFormat="1" applyFont="1" applyBorder="1" applyAlignment="1">
      <alignment horizontal="right"/>
    </xf>
    <xf numFmtId="3" fontId="14" fillId="0" borderId="45" xfId="0" applyNumberFormat="1" applyFont="1" applyBorder="1" applyAlignment="1">
      <alignment horizontal="right"/>
    </xf>
    <xf numFmtId="0" fontId="19" fillId="0" borderId="46" xfId="0" applyFont="1" applyFill="1" applyBorder="1" applyAlignment="1">
      <alignment/>
    </xf>
    <xf numFmtId="3" fontId="19" fillId="0" borderId="47" xfId="0" applyNumberFormat="1" applyFont="1" applyBorder="1" applyAlignment="1">
      <alignment/>
    </xf>
    <xf numFmtId="3" fontId="19" fillId="0" borderId="48" xfId="0" applyNumberFormat="1" applyFont="1" applyBorder="1" applyAlignment="1">
      <alignment horizontal="right"/>
    </xf>
    <xf numFmtId="3" fontId="19" fillId="0" borderId="49" xfId="0" applyNumberFormat="1" applyFont="1" applyBorder="1" applyAlignment="1">
      <alignment horizontal="right"/>
    </xf>
    <xf numFmtId="3" fontId="19" fillId="0" borderId="46" xfId="0" applyNumberFormat="1" applyFont="1" applyBorder="1" applyAlignment="1">
      <alignment horizontal="right"/>
    </xf>
    <xf numFmtId="3" fontId="19" fillId="0" borderId="50" xfId="0" applyNumberFormat="1" applyFont="1" applyBorder="1" applyAlignment="1">
      <alignment horizontal="right"/>
    </xf>
    <xf numFmtId="0" fontId="16" fillId="0" borderId="51" xfId="0" applyFont="1" applyFill="1" applyBorder="1" applyAlignment="1">
      <alignment/>
    </xf>
    <xf numFmtId="0" fontId="16" fillId="0" borderId="52" xfId="0" applyFont="1" applyFill="1" applyBorder="1" applyAlignment="1">
      <alignment/>
    </xf>
    <xf numFmtId="0" fontId="16" fillId="0" borderId="51" xfId="0" applyFont="1" applyBorder="1" applyAlignment="1">
      <alignment/>
    </xf>
    <xf numFmtId="0" fontId="16" fillId="0" borderId="52" xfId="0" applyFont="1" applyBorder="1" applyAlignment="1">
      <alignment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3" fillId="0" borderId="10" xfId="40" applyNumberFormat="1" applyFont="1" applyBorder="1" applyAlignment="1">
      <alignment horizontal="right"/>
    </xf>
    <xf numFmtId="3" fontId="3" fillId="0" borderId="13" xfId="40" applyNumberFormat="1" applyFont="1" applyBorder="1" applyAlignment="1">
      <alignment horizontal="right"/>
    </xf>
    <xf numFmtId="3" fontId="2" fillId="0" borderId="10" xfId="40" applyNumberFormat="1" applyFont="1" applyBorder="1" applyAlignment="1">
      <alignment horizontal="right"/>
    </xf>
    <xf numFmtId="3" fontId="3" fillId="0" borderId="10" xfId="40" applyNumberFormat="1" applyFont="1" applyBorder="1" applyAlignment="1">
      <alignment horizontal="right"/>
    </xf>
    <xf numFmtId="3" fontId="2" fillId="0" borderId="10" xfId="40" applyNumberFormat="1" applyFont="1" applyBorder="1" applyAlignment="1">
      <alignment horizontal="right"/>
    </xf>
    <xf numFmtId="3" fontId="2" fillId="0" borderId="10" xfId="40" applyNumberFormat="1" applyFont="1" applyBorder="1" applyAlignment="1">
      <alignment/>
    </xf>
    <xf numFmtId="3" fontId="3" fillId="0" borderId="10" xfId="40" applyNumberFormat="1" applyFont="1" applyBorder="1" applyAlignment="1">
      <alignment/>
    </xf>
    <xf numFmtId="3" fontId="3" fillId="0" borderId="13" xfId="40" applyNumberFormat="1" applyFont="1" applyBorder="1" applyAlignment="1">
      <alignment/>
    </xf>
    <xf numFmtId="3" fontId="2" fillId="0" borderId="10" xfId="40" applyNumberFormat="1" applyFont="1" applyBorder="1" applyAlignment="1">
      <alignment/>
    </xf>
    <xf numFmtId="3" fontId="2" fillId="0" borderId="13" xfId="40" applyNumberFormat="1" applyFont="1" applyBorder="1" applyAlignment="1">
      <alignment/>
    </xf>
    <xf numFmtId="3" fontId="3" fillId="0" borderId="17" xfId="40" applyNumberFormat="1" applyFont="1" applyBorder="1" applyAlignment="1">
      <alignment/>
    </xf>
    <xf numFmtId="3" fontId="3" fillId="0" borderId="18" xfId="4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20" xfId="40" applyNumberFormat="1" applyFont="1" applyBorder="1" applyAlignment="1">
      <alignment horizontal="right"/>
    </xf>
    <xf numFmtId="3" fontId="3" fillId="0" borderId="20" xfId="4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3" fontId="2" fillId="0" borderId="53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3" fontId="21" fillId="32" borderId="10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8" fillId="0" borderId="23" xfId="0" applyFont="1" applyBorder="1" applyAlignment="1">
      <alignment horizontal="center" wrapText="1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65" fontId="3" fillId="0" borderId="19" xfId="40" applyNumberFormat="1" applyFont="1" applyBorder="1" applyAlignment="1">
      <alignment horizontal="right"/>
    </xf>
    <xf numFmtId="165" fontId="3" fillId="0" borderId="19" xfId="40" applyNumberFormat="1" applyFont="1" applyBorder="1" applyAlignment="1">
      <alignment horizontal="right"/>
    </xf>
    <xf numFmtId="164" fontId="3" fillId="0" borderId="13" xfId="4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wrapText="1"/>
    </xf>
    <xf numFmtId="165" fontId="7" fillId="0" borderId="19" xfId="4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3" fontId="3" fillId="0" borderId="54" xfId="0" applyNumberFormat="1" applyFont="1" applyBorder="1" applyAlignment="1">
      <alignment horizontal="right" wrapText="1"/>
    </xf>
    <xf numFmtId="3" fontId="2" fillId="0" borderId="54" xfId="0" applyNumberFormat="1" applyFont="1" applyBorder="1" applyAlignment="1">
      <alignment horizontal="right" wrapText="1"/>
    </xf>
    <xf numFmtId="3" fontId="2" fillId="0" borderId="19" xfId="0" applyNumberFormat="1" applyFont="1" applyBorder="1" applyAlignment="1">
      <alignment horizontal="right" wrapText="1"/>
    </xf>
    <xf numFmtId="3" fontId="3" fillId="0" borderId="30" xfId="4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8" fillId="0" borderId="26" xfId="40" applyNumberFormat="1" applyFont="1" applyBorder="1" applyAlignment="1">
      <alignment horizontal="center" wrapText="1"/>
    </xf>
    <xf numFmtId="164" fontId="8" fillId="0" borderId="22" xfId="40" applyNumberFormat="1" applyFont="1" applyBorder="1" applyAlignment="1">
      <alignment horizontal="center" wrapText="1"/>
    </xf>
    <xf numFmtId="164" fontId="8" fillId="0" borderId="23" xfId="4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56" xfId="0" applyFont="1" applyBorder="1" applyAlignment="1">
      <alignment/>
    </xf>
    <xf numFmtId="49" fontId="3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0" fontId="9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7" fillId="0" borderId="34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2" fontId="7" fillId="0" borderId="34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wrapText="1"/>
    </xf>
    <xf numFmtId="2" fontId="7" fillId="0" borderId="41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2" xfId="0" applyFont="1" applyBorder="1" applyAlignment="1">
      <alignment/>
    </xf>
    <xf numFmtId="0" fontId="16" fillId="0" borderId="2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61" xfId="0" applyNumberFormat="1" applyFont="1" applyBorder="1" applyAlignment="1">
      <alignment horizontal="center"/>
    </xf>
    <xf numFmtId="3" fontId="16" fillId="0" borderId="62" xfId="0" applyNumberFormat="1" applyFont="1" applyBorder="1" applyAlignment="1">
      <alignment horizontal="center"/>
    </xf>
    <xf numFmtId="3" fontId="19" fillId="0" borderId="51" xfId="0" applyNumberFormat="1" applyFont="1" applyBorder="1" applyAlignment="1">
      <alignment horizontal="center"/>
    </xf>
    <xf numFmtId="3" fontId="19" fillId="0" borderId="52" xfId="0" applyNumberFormat="1" applyFont="1" applyBorder="1" applyAlignment="1">
      <alignment horizontal="center"/>
    </xf>
    <xf numFmtId="3" fontId="19" fillId="0" borderId="61" xfId="0" applyNumberFormat="1" applyFont="1" applyBorder="1" applyAlignment="1">
      <alignment horizontal="center"/>
    </xf>
    <xf numFmtId="3" fontId="19" fillId="0" borderId="62" xfId="0" applyNumberFormat="1" applyFont="1" applyBorder="1" applyAlignment="1">
      <alignment horizontal="center"/>
    </xf>
    <xf numFmtId="3" fontId="19" fillId="0" borderId="63" xfId="0" applyNumberFormat="1" applyFont="1" applyBorder="1" applyAlignment="1">
      <alignment horizontal="center"/>
    </xf>
    <xf numFmtId="3" fontId="19" fillId="0" borderId="56" xfId="0" applyNumberFormat="1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5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8">
      <selection activeCell="D51" sqref="D51"/>
    </sheetView>
  </sheetViews>
  <sheetFormatPr defaultColWidth="9.140625" defaultRowHeight="15"/>
  <cols>
    <col min="1" max="1" width="10.57421875" style="0" customWidth="1"/>
    <col min="2" max="2" width="54.7109375" style="0" customWidth="1"/>
    <col min="3" max="4" width="14.140625" style="0" customWidth="1"/>
    <col min="5" max="5" width="14.421875" style="23" customWidth="1"/>
    <col min="6" max="6" width="11.7109375" style="15" hidden="1" customWidth="1"/>
    <col min="7" max="7" width="10.57421875" style="23" hidden="1" customWidth="1"/>
    <col min="8" max="8" width="11.00390625" style="23" hidden="1" customWidth="1"/>
  </cols>
  <sheetData>
    <row r="1" spans="1:8" ht="14.25">
      <c r="A1" s="306" t="s">
        <v>105</v>
      </c>
      <c r="B1" s="306"/>
      <c r="C1" s="306"/>
      <c r="D1" s="306"/>
      <c r="E1" s="306"/>
      <c r="F1" s="54"/>
      <c r="G1" s="55"/>
      <c r="H1" s="55"/>
    </row>
    <row r="2" spans="1:8" ht="21" customHeight="1">
      <c r="A2" s="312" t="s">
        <v>114</v>
      </c>
      <c r="B2" s="312"/>
      <c r="C2" s="312"/>
      <c r="D2" s="312"/>
      <c r="E2" s="312"/>
      <c r="F2" s="312"/>
      <c r="G2" s="313"/>
      <c r="H2" s="313"/>
    </row>
    <row r="3" spans="1:8" ht="21" customHeight="1">
      <c r="A3" s="312" t="s">
        <v>254</v>
      </c>
      <c r="B3" s="312"/>
      <c r="C3" s="312"/>
      <c r="D3" s="312"/>
      <c r="E3" s="312"/>
      <c r="F3" s="312"/>
      <c r="G3" s="312"/>
      <c r="H3" s="312"/>
    </row>
    <row r="4" spans="1:8" ht="15.75" customHeight="1" thickBot="1">
      <c r="A4" s="314" t="s">
        <v>106</v>
      </c>
      <c r="B4" s="315"/>
      <c r="C4" s="315"/>
      <c r="D4" s="315"/>
      <c r="E4" s="315"/>
      <c r="F4" s="316"/>
      <c r="G4" s="316"/>
      <c r="H4" s="316"/>
    </row>
    <row r="5" spans="1:8" ht="39.75" customHeight="1">
      <c r="A5" s="93" t="s">
        <v>135</v>
      </c>
      <c r="B5" s="162" t="s">
        <v>31</v>
      </c>
      <c r="C5" s="158" t="s">
        <v>314</v>
      </c>
      <c r="D5" s="158" t="s">
        <v>307</v>
      </c>
      <c r="E5" s="159" t="s">
        <v>70</v>
      </c>
      <c r="F5" s="309"/>
      <c r="G5" s="310"/>
      <c r="H5" s="311"/>
    </row>
    <row r="6" spans="1:8" ht="14.25" hidden="1">
      <c r="A6" s="36"/>
      <c r="B6" s="4"/>
      <c r="C6" s="160"/>
      <c r="D6" s="160"/>
      <c r="E6" s="163"/>
      <c r="F6" s="283"/>
      <c r="G6" s="24"/>
      <c r="H6" s="33"/>
    </row>
    <row r="7" spans="1:8" ht="14.25" hidden="1">
      <c r="A7" s="36"/>
      <c r="B7" s="4"/>
      <c r="C7" s="160"/>
      <c r="D7" s="160"/>
      <c r="E7" s="163"/>
      <c r="F7" s="283"/>
      <c r="G7" s="24"/>
      <c r="H7" s="33"/>
    </row>
    <row r="8" spans="1:8" ht="14.25" hidden="1">
      <c r="A8" s="36" t="s">
        <v>0</v>
      </c>
      <c r="B8" s="4"/>
      <c r="C8" s="160"/>
      <c r="D8" s="160"/>
      <c r="E8" s="163"/>
      <c r="F8" s="283"/>
      <c r="G8" s="24"/>
      <c r="H8" s="33"/>
    </row>
    <row r="9" spans="1:8" ht="14.25" hidden="1">
      <c r="A9" s="36" t="s">
        <v>1</v>
      </c>
      <c r="B9" s="4"/>
      <c r="C9" s="160"/>
      <c r="D9" s="160"/>
      <c r="E9" s="163"/>
      <c r="F9" s="283"/>
      <c r="G9" s="24"/>
      <c r="H9" s="33"/>
    </row>
    <row r="10" spans="1:8" ht="30" customHeight="1">
      <c r="A10" s="36" t="s">
        <v>120</v>
      </c>
      <c r="B10" s="5" t="s">
        <v>99</v>
      </c>
      <c r="C10" s="161">
        <v>12779</v>
      </c>
      <c r="D10" s="161">
        <v>15</v>
      </c>
      <c r="E10" s="285">
        <v>12794</v>
      </c>
      <c r="F10" s="56"/>
      <c r="G10" s="24"/>
      <c r="H10" s="33"/>
    </row>
    <row r="11" spans="1:8" ht="14.25">
      <c r="A11" s="60" t="s">
        <v>88</v>
      </c>
      <c r="B11" s="4" t="s">
        <v>89</v>
      </c>
      <c r="C11" s="160">
        <v>86</v>
      </c>
      <c r="D11" s="160"/>
      <c r="E11" s="164">
        <v>86</v>
      </c>
      <c r="F11" s="56"/>
      <c r="G11" s="24"/>
      <c r="H11" s="33"/>
    </row>
    <row r="12" spans="1:8" ht="14.25" hidden="1">
      <c r="A12" s="60"/>
      <c r="B12" s="5"/>
      <c r="C12" s="160"/>
      <c r="D12" s="160"/>
      <c r="E12" s="164"/>
      <c r="F12" s="56"/>
      <c r="G12" s="24"/>
      <c r="H12" s="33"/>
    </row>
    <row r="13" spans="1:8" ht="14.25" hidden="1">
      <c r="A13" s="61"/>
      <c r="B13" s="5" t="s">
        <v>4</v>
      </c>
      <c r="C13" s="161"/>
      <c r="D13" s="161"/>
      <c r="E13" s="164"/>
      <c r="F13" s="56"/>
      <c r="G13" s="24"/>
      <c r="H13" s="33"/>
    </row>
    <row r="14" spans="1:9" ht="14.25">
      <c r="A14" s="60" t="s">
        <v>90</v>
      </c>
      <c r="B14" s="4" t="s">
        <v>91</v>
      </c>
      <c r="C14" s="160">
        <v>671</v>
      </c>
      <c r="D14" s="160"/>
      <c r="E14" s="164">
        <v>671</v>
      </c>
      <c r="F14" s="56"/>
      <c r="G14" s="24"/>
      <c r="H14" s="33"/>
      <c r="I14" s="83"/>
    </row>
    <row r="15" spans="1:9" ht="14.25">
      <c r="A15" s="60" t="s">
        <v>92</v>
      </c>
      <c r="B15" s="4" t="s">
        <v>93</v>
      </c>
      <c r="C15" s="160">
        <v>12000</v>
      </c>
      <c r="D15" s="160"/>
      <c r="E15" s="164">
        <v>12000</v>
      </c>
      <c r="F15" s="56"/>
      <c r="G15" s="24"/>
      <c r="H15" s="33"/>
      <c r="I15" s="83"/>
    </row>
    <row r="16" spans="1:9" ht="14.25">
      <c r="A16" s="60" t="s">
        <v>94</v>
      </c>
      <c r="B16" s="4" t="s">
        <v>95</v>
      </c>
      <c r="C16" s="160">
        <v>22</v>
      </c>
      <c r="D16" s="160">
        <v>15</v>
      </c>
      <c r="E16" s="164">
        <v>37</v>
      </c>
      <c r="F16" s="56"/>
      <c r="G16" s="24"/>
      <c r="H16" s="33"/>
      <c r="I16" s="83"/>
    </row>
    <row r="17" spans="1:8" ht="14.25">
      <c r="A17" s="60" t="s">
        <v>96</v>
      </c>
      <c r="B17" s="4" t="s">
        <v>97</v>
      </c>
      <c r="C17" s="160"/>
      <c r="D17" s="160"/>
      <c r="E17" s="164"/>
      <c r="F17" s="56"/>
      <c r="G17" s="24"/>
      <c r="H17" s="33"/>
    </row>
    <row r="18" spans="1:8" ht="34.5" customHeight="1">
      <c r="A18" s="61" t="s">
        <v>47</v>
      </c>
      <c r="B18" s="5" t="s">
        <v>98</v>
      </c>
      <c r="C18" s="161">
        <v>137959</v>
      </c>
      <c r="D18" s="161">
        <v>-902</v>
      </c>
      <c r="E18" s="164">
        <v>137057</v>
      </c>
      <c r="F18" s="56"/>
      <c r="G18" s="24"/>
      <c r="H18" s="33"/>
    </row>
    <row r="19" spans="1:8" ht="14.25">
      <c r="A19" s="60" t="s">
        <v>100</v>
      </c>
      <c r="B19" s="4" t="s">
        <v>102</v>
      </c>
      <c r="C19" s="160">
        <v>38175</v>
      </c>
      <c r="D19" s="160"/>
      <c r="E19" s="163">
        <v>38175</v>
      </c>
      <c r="F19" s="56"/>
      <c r="G19" s="24"/>
      <c r="H19" s="33"/>
    </row>
    <row r="20" spans="1:8" ht="14.25" hidden="1">
      <c r="A20" s="60"/>
      <c r="B20" s="5"/>
      <c r="C20" s="160"/>
      <c r="D20" s="160"/>
      <c r="E20" s="163"/>
      <c r="F20" s="56"/>
      <c r="G20" s="24"/>
      <c r="H20" s="33"/>
    </row>
    <row r="21" spans="1:8" ht="14.25">
      <c r="A21" s="60" t="s">
        <v>316</v>
      </c>
      <c r="B21" s="4" t="s">
        <v>111</v>
      </c>
      <c r="C21" s="160">
        <v>4175</v>
      </c>
      <c r="D21" s="160"/>
      <c r="E21" s="163">
        <v>4175</v>
      </c>
      <c r="F21" s="56"/>
      <c r="G21" s="24"/>
      <c r="H21" s="33"/>
    </row>
    <row r="22" spans="1:8" ht="14.25" hidden="1">
      <c r="A22" s="60"/>
      <c r="B22" s="4"/>
      <c r="C22" s="160"/>
      <c r="D22" s="160"/>
      <c r="E22" s="163"/>
      <c r="F22" s="56"/>
      <c r="G22" s="24"/>
      <c r="H22" s="33"/>
    </row>
    <row r="23" spans="1:8" ht="14.25">
      <c r="A23" s="60" t="s">
        <v>315</v>
      </c>
      <c r="B23" s="4" t="s">
        <v>317</v>
      </c>
      <c r="C23" s="160"/>
      <c r="D23" s="160">
        <v>635</v>
      </c>
      <c r="E23" s="163">
        <v>635</v>
      </c>
      <c r="F23" s="56"/>
      <c r="G23" s="24"/>
      <c r="H23" s="33"/>
    </row>
    <row r="24" spans="1:8" ht="14.25">
      <c r="A24" s="60" t="s">
        <v>201</v>
      </c>
      <c r="B24" s="4" t="s">
        <v>256</v>
      </c>
      <c r="C24" s="160">
        <v>81064</v>
      </c>
      <c r="D24" s="160">
        <v>-1508</v>
      </c>
      <c r="E24" s="163">
        <v>79556</v>
      </c>
      <c r="F24" s="56"/>
      <c r="G24" s="24"/>
      <c r="H24" s="33"/>
    </row>
    <row r="25" spans="1:8" ht="14.25">
      <c r="A25" s="60" t="s">
        <v>202</v>
      </c>
      <c r="B25" s="4" t="s">
        <v>257</v>
      </c>
      <c r="C25" s="160">
        <v>261</v>
      </c>
      <c r="D25" s="160"/>
      <c r="E25" s="163">
        <v>261</v>
      </c>
      <c r="F25" s="56"/>
      <c r="G25" s="24"/>
      <c r="H25" s="33"/>
    </row>
    <row r="26" spans="1:8" ht="14.25">
      <c r="A26" s="60" t="s">
        <v>119</v>
      </c>
      <c r="B26" s="4" t="s">
        <v>113</v>
      </c>
      <c r="C26" s="160">
        <v>13844</v>
      </c>
      <c r="D26" s="160">
        <v>-29</v>
      </c>
      <c r="E26" s="163">
        <v>13815</v>
      </c>
      <c r="F26" s="56"/>
      <c r="G26" s="24"/>
      <c r="H26" s="33"/>
    </row>
    <row r="27" spans="1:8" ht="14.25">
      <c r="A27" s="60" t="s">
        <v>304</v>
      </c>
      <c r="B27" s="4" t="s">
        <v>305</v>
      </c>
      <c r="C27" s="160">
        <v>440</v>
      </c>
      <c r="D27" s="160"/>
      <c r="E27" s="163">
        <v>440</v>
      </c>
      <c r="F27" s="56"/>
      <c r="G27" s="24"/>
      <c r="H27" s="33"/>
    </row>
    <row r="28" spans="1:8" ht="29.25" customHeight="1">
      <c r="A28" s="61" t="s">
        <v>48</v>
      </c>
      <c r="B28" s="5" t="s">
        <v>101</v>
      </c>
      <c r="C28" s="161"/>
      <c r="D28" s="161"/>
      <c r="E28" s="164"/>
      <c r="F28" s="56"/>
      <c r="G28" s="24"/>
      <c r="H28" s="33"/>
    </row>
    <row r="29" spans="1:8" ht="29.25" customHeight="1">
      <c r="A29" s="61" t="s">
        <v>50</v>
      </c>
      <c r="B29" s="5" t="s">
        <v>103</v>
      </c>
      <c r="C29" s="161"/>
      <c r="D29" s="161"/>
      <c r="E29" s="164"/>
      <c r="F29" s="56"/>
      <c r="G29" s="24"/>
      <c r="H29" s="33"/>
    </row>
    <row r="30" spans="1:8" ht="14.25" hidden="1">
      <c r="A30" s="60"/>
      <c r="B30" s="5"/>
      <c r="C30" s="160"/>
      <c r="D30" s="160"/>
      <c r="E30" s="163"/>
      <c r="F30" s="284"/>
      <c r="G30" s="24"/>
      <c r="H30" s="33"/>
    </row>
    <row r="31" spans="1:8" ht="30" customHeight="1">
      <c r="A31" s="61" t="s">
        <v>49</v>
      </c>
      <c r="B31" s="5" t="s">
        <v>8</v>
      </c>
      <c r="C31" s="161"/>
      <c r="D31" s="161"/>
      <c r="E31" s="164"/>
      <c r="F31" s="284"/>
      <c r="G31" s="24"/>
      <c r="H31" s="33"/>
    </row>
    <row r="32" spans="1:8" ht="14.25" hidden="1">
      <c r="A32" s="60"/>
      <c r="B32" s="4"/>
      <c r="C32" s="160"/>
      <c r="D32" s="160"/>
      <c r="E32" s="163"/>
      <c r="F32" s="284"/>
      <c r="G32" s="24"/>
      <c r="H32" s="33"/>
    </row>
    <row r="33" spans="1:8" ht="30" customHeight="1">
      <c r="A33" s="61" t="s">
        <v>51</v>
      </c>
      <c r="B33" s="5" t="s">
        <v>112</v>
      </c>
      <c r="C33" s="161"/>
      <c r="D33" s="161"/>
      <c r="E33" s="164"/>
      <c r="F33" s="284"/>
      <c r="G33" s="24"/>
      <c r="H33" s="33"/>
    </row>
    <row r="34" spans="1:8" ht="35.25" customHeight="1">
      <c r="A34" s="61" t="s">
        <v>52</v>
      </c>
      <c r="B34" s="5" t="s">
        <v>244</v>
      </c>
      <c r="C34" s="160"/>
      <c r="D34" s="160"/>
      <c r="E34" s="163"/>
      <c r="F34" s="284"/>
      <c r="G34" s="24"/>
      <c r="H34" s="33"/>
    </row>
    <row r="35" spans="1:8" ht="14.25" hidden="1">
      <c r="A35" s="37"/>
      <c r="B35" s="5"/>
      <c r="C35" s="161"/>
      <c r="D35" s="161"/>
      <c r="E35" s="164"/>
      <c r="F35" s="284"/>
      <c r="G35" s="24"/>
      <c r="H35" s="33"/>
    </row>
    <row r="36" spans="1:8" ht="14.25" hidden="1">
      <c r="A36" s="61"/>
      <c r="B36" s="5"/>
      <c r="C36" s="161"/>
      <c r="D36" s="161"/>
      <c r="E36" s="164"/>
      <c r="F36" s="284"/>
      <c r="G36" s="24"/>
      <c r="H36" s="33"/>
    </row>
    <row r="37" spans="1:8" ht="14.25" hidden="1">
      <c r="A37" s="60"/>
      <c r="B37" s="4"/>
      <c r="C37" s="160"/>
      <c r="D37" s="160"/>
      <c r="E37" s="163"/>
      <c r="F37" s="284"/>
      <c r="G37" s="24"/>
      <c r="H37" s="33"/>
    </row>
    <row r="38" spans="1:8" ht="14.25" hidden="1">
      <c r="A38" s="60"/>
      <c r="B38" s="4"/>
      <c r="C38" s="160"/>
      <c r="D38" s="160"/>
      <c r="E38" s="163"/>
      <c r="F38" s="284"/>
      <c r="G38" s="24"/>
      <c r="H38" s="33"/>
    </row>
    <row r="39" spans="1:8" ht="24" customHeight="1" hidden="1">
      <c r="A39" s="317"/>
      <c r="B39" s="318"/>
      <c r="C39" s="161"/>
      <c r="D39" s="161"/>
      <c r="E39" s="164"/>
      <c r="F39" s="284"/>
      <c r="G39" s="24"/>
      <c r="H39" s="33"/>
    </row>
    <row r="40" spans="1:8" ht="25.5" customHeight="1">
      <c r="A40" s="116"/>
      <c r="B40" s="153" t="s">
        <v>122</v>
      </c>
      <c r="C40" s="161">
        <v>150738</v>
      </c>
      <c r="D40" s="161">
        <f>D10+D18</f>
        <v>-887</v>
      </c>
      <c r="E40" s="164">
        <f>E10+E18</f>
        <v>149851</v>
      </c>
      <c r="F40" s="284"/>
      <c r="G40" s="24"/>
      <c r="H40" s="33"/>
    </row>
    <row r="41" spans="1:8" ht="29.25" customHeight="1">
      <c r="A41" s="61" t="s">
        <v>53</v>
      </c>
      <c r="B41" s="5" t="s">
        <v>11</v>
      </c>
      <c r="C41" s="161">
        <v>12056</v>
      </c>
      <c r="D41" s="161"/>
      <c r="E41" s="164">
        <v>12056</v>
      </c>
      <c r="F41" s="284"/>
      <c r="G41" s="24"/>
      <c r="H41" s="33"/>
    </row>
    <row r="42" spans="1:8" ht="14.25">
      <c r="A42" s="60" t="s">
        <v>123</v>
      </c>
      <c r="B42" s="4" t="s">
        <v>115</v>
      </c>
      <c r="C42" s="160">
        <v>12056</v>
      </c>
      <c r="D42" s="160"/>
      <c r="E42" s="163">
        <v>12056</v>
      </c>
      <c r="F42" s="284"/>
      <c r="G42" s="24"/>
      <c r="H42" s="33"/>
    </row>
    <row r="43" spans="1:8" ht="14.25">
      <c r="A43" s="60" t="s">
        <v>124</v>
      </c>
      <c r="B43" s="4" t="s">
        <v>116</v>
      </c>
      <c r="C43" s="160"/>
      <c r="D43" s="160"/>
      <c r="E43" s="163"/>
      <c r="F43" s="284"/>
      <c r="G43" s="24"/>
      <c r="H43" s="33"/>
    </row>
    <row r="44" spans="1:8" ht="15" thickBot="1">
      <c r="A44" s="307" t="s">
        <v>40</v>
      </c>
      <c r="B44" s="308"/>
      <c r="C44" s="165">
        <v>162794</v>
      </c>
      <c r="D44" s="165">
        <f>D40+D41</f>
        <v>-887</v>
      </c>
      <c r="E44" s="150">
        <f>C44+D44</f>
        <v>161907</v>
      </c>
      <c r="F44" s="57"/>
      <c r="G44" s="34"/>
      <c r="H44" s="35"/>
    </row>
    <row r="45" ht="14.25">
      <c r="A45" s="3"/>
    </row>
    <row r="46" ht="14.25">
      <c r="A46" s="3"/>
    </row>
  </sheetData>
  <sheetProtection/>
  <mergeCells count="7">
    <mergeCell ref="A1:E1"/>
    <mergeCell ref="A44:B44"/>
    <mergeCell ref="F5:H5"/>
    <mergeCell ref="A2:H2"/>
    <mergeCell ref="A4:H4"/>
    <mergeCell ref="A39:B39"/>
    <mergeCell ref="A3:H3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5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">
      <selection activeCell="C6" sqref="C6"/>
    </sheetView>
  </sheetViews>
  <sheetFormatPr defaultColWidth="9.140625" defaultRowHeight="15"/>
  <cols>
    <col min="1" max="1" width="10.140625" style="0" customWidth="1"/>
    <col min="2" max="2" width="42.28125" style="0" customWidth="1"/>
    <col min="3" max="4" width="13.57421875" style="0" customWidth="1"/>
    <col min="5" max="5" width="13.140625" style="0" customWidth="1"/>
    <col min="6" max="6" width="12.00390625" style="0" hidden="1" customWidth="1"/>
    <col min="7" max="7" width="11.140625" style="0" hidden="1" customWidth="1"/>
    <col min="8" max="8" width="10.8515625" style="0" hidden="1" customWidth="1"/>
  </cols>
  <sheetData>
    <row r="1" spans="1:8" ht="14.25">
      <c r="A1" s="319" t="s">
        <v>73</v>
      </c>
      <c r="B1" s="319"/>
      <c r="C1" s="319"/>
      <c r="D1" s="319"/>
      <c r="E1" s="319"/>
      <c r="F1" s="319"/>
      <c r="G1" s="320"/>
      <c r="H1" s="320"/>
    </row>
    <row r="2" spans="1:8" ht="21" customHeight="1">
      <c r="A2" s="321" t="s">
        <v>104</v>
      </c>
      <c r="B2" s="321"/>
      <c r="C2" s="321"/>
      <c r="D2" s="321"/>
      <c r="E2" s="321"/>
      <c r="F2" s="321"/>
      <c r="G2" s="322"/>
      <c r="H2" s="322"/>
    </row>
    <row r="3" spans="1:8" ht="21" customHeight="1">
      <c r="A3" s="323" t="s">
        <v>255</v>
      </c>
      <c r="B3" s="323"/>
      <c r="C3" s="323"/>
      <c r="D3" s="323"/>
      <c r="E3" s="323"/>
      <c r="F3" s="323"/>
      <c r="G3" s="322"/>
      <c r="H3" s="322"/>
    </row>
    <row r="4" spans="1:6" ht="15" thickBot="1">
      <c r="A4" s="14"/>
      <c r="B4" s="14"/>
      <c r="C4" s="14"/>
      <c r="D4" s="14"/>
      <c r="E4" s="157" t="s">
        <v>106</v>
      </c>
      <c r="F4" s="14"/>
    </row>
    <row r="5" spans="1:8" ht="11.25" customHeight="1" hidden="1" thickBot="1">
      <c r="A5" s="14"/>
      <c r="B5" s="14"/>
      <c r="C5" s="14"/>
      <c r="D5" s="14"/>
      <c r="E5" s="14"/>
      <c r="F5" s="14"/>
      <c r="H5" s="44" t="s">
        <v>76</v>
      </c>
    </row>
    <row r="6" spans="1:8" ht="41.25" customHeight="1">
      <c r="A6" s="93" t="s">
        <v>135</v>
      </c>
      <c r="B6" s="162" t="s">
        <v>31</v>
      </c>
      <c r="C6" s="124" t="s">
        <v>314</v>
      </c>
      <c r="D6" s="124" t="s">
        <v>308</v>
      </c>
      <c r="E6" s="277" t="s">
        <v>70</v>
      </c>
      <c r="F6" s="324"/>
      <c r="G6" s="325"/>
      <c r="H6" s="326"/>
    </row>
    <row r="7" spans="1:8" ht="14.25" hidden="1">
      <c r="A7" s="36"/>
      <c r="B7" s="4"/>
      <c r="C7" s="4"/>
      <c r="D7" s="4"/>
      <c r="E7" s="59"/>
      <c r="F7" s="273"/>
      <c r="G7" s="21"/>
      <c r="H7" s="40"/>
    </row>
    <row r="8" spans="1:8" ht="14.25">
      <c r="A8" s="36"/>
      <c r="B8" s="5" t="s">
        <v>12</v>
      </c>
      <c r="C8" s="131">
        <v>56</v>
      </c>
      <c r="D8" s="131"/>
      <c r="E8" s="278">
        <v>56</v>
      </c>
      <c r="F8" s="273"/>
      <c r="G8" s="21"/>
      <c r="H8" s="40"/>
    </row>
    <row r="9" spans="1:8" ht="14.25" hidden="1">
      <c r="A9" s="36"/>
      <c r="B9" s="4"/>
      <c r="C9" s="131"/>
      <c r="D9" s="131"/>
      <c r="E9" s="278"/>
      <c r="F9" s="273"/>
      <c r="G9" s="21"/>
      <c r="H9" s="40"/>
    </row>
    <row r="10" spans="1:8" ht="14.25">
      <c r="A10" s="37" t="s">
        <v>58</v>
      </c>
      <c r="B10" s="5" t="s">
        <v>14</v>
      </c>
      <c r="C10" s="8">
        <v>93456</v>
      </c>
      <c r="D10" s="8">
        <v>-1008</v>
      </c>
      <c r="E10" s="48">
        <v>92448</v>
      </c>
      <c r="F10" s="274"/>
      <c r="G10" s="22"/>
      <c r="H10" s="41"/>
    </row>
    <row r="11" spans="1:8" ht="14.25" hidden="1">
      <c r="A11" s="60"/>
      <c r="B11" s="4"/>
      <c r="C11" s="4"/>
      <c r="D11" s="4"/>
      <c r="E11" s="59"/>
      <c r="F11" s="274"/>
      <c r="G11" s="22"/>
      <c r="H11" s="41"/>
    </row>
    <row r="12" spans="1:8" ht="14.25">
      <c r="A12" s="61" t="s">
        <v>47</v>
      </c>
      <c r="B12" s="5" t="s">
        <v>15</v>
      </c>
      <c r="C12" s="8">
        <v>24546</v>
      </c>
      <c r="D12" s="8">
        <v>135</v>
      </c>
      <c r="E12" s="48">
        <v>24681</v>
      </c>
      <c r="F12" s="274"/>
      <c r="G12" s="22"/>
      <c r="H12" s="41"/>
    </row>
    <row r="13" spans="1:8" ht="14.25" hidden="1">
      <c r="A13" s="60"/>
      <c r="B13" s="5"/>
      <c r="C13" s="4"/>
      <c r="D13" s="4"/>
      <c r="E13" s="59"/>
      <c r="F13" s="274"/>
      <c r="G13" s="22"/>
      <c r="H13" s="41"/>
    </row>
    <row r="14" spans="1:8" ht="14.25">
      <c r="A14" s="61" t="s">
        <v>48</v>
      </c>
      <c r="B14" s="5" t="s">
        <v>16</v>
      </c>
      <c r="C14" s="8">
        <v>37793</v>
      </c>
      <c r="D14" s="8">
        <v>-37</v>
      </c>
      <c r="E14" s="48">
        <v>37756</v>
      </c>
      <c r="F14" s="274"/>
      <c r="G14" s="22"/>
      <c r="H14" s="41"/>
    </row>
    <row r="15" spans="1:8" ht="14.25" hidden="1">
      <c r="A15" s="60"/>
      <c r="B15" s="4"/>
      <c r="C15" s="4"/>
      <c r="D15" s="4"/>
      <c r="E15" s="59"/>
      <c r="F15" s="274"/>
      <c r="G15" s="22"/>
      <c r="H15" s="41"/>
    </row>
    <row r="16" spans="1:8" ht="14.25" hidden="1">
      <c r="A16" s="61" t="s">
        <v>6</v>
      </c>
      <c r="B16" s="5" t="s">
        <v>13</v>
      </c>
      <c r="C16" s="5"/>
      <c r="D16" s="5"/>
      <c r="E16" s="279"/>
      <c r="F16" s="274"/>
      <c r="G16" s="22"/>
      <c r="H16" s="41"/>
    </row>
    <row r="17" spans="1:8" ht="14.25" hidden="1">
      <c r="A17" s="60"/>
      <c r="B17" s="4"/>
      <c r="C17" s="4"/>
      <c r="D17" s="4"/>
      <c r="E17" s="59"/>
      <c r="F17" s="274"/>
      <c r="G17" s="22"/>
      <c r="H17" s="41"/>
    </row>
    <row r="18" spans="1:8" ht="14.25" hidden="1">
      <c r="A18" s="60"/>
      <c r="B18" s="4"/>
      <c r="C18" s="4"/>
      <c r="D18" s="4"/>
      <c r="E18" s="59"/>
      <c r="F18" s="274"/>
      <c r="G18" s="22"/>
      <c r="H18" s="41"/>
    </row>
    <row r="19" spans="1:8" ht="14.25">
      <c r="A19" s="61" t="s">
        <v>50</v>
      </c>
      <c r="B19" s="5" t="s">
        <v>44</v>
      </c>
      <c r="C19" s="4"/>
      <c r="D19" s="4"/>
      <c r="E19" s="59"/>
      <c r="F19" s="274"/>
      <c r="G19" s="22"/>
      <c r="H19" s="41"/>
    </row>
    <row r="20" spans="1:8" ht="14.25">
      <c r="A20" s="61" t="s">
        <v>49</v>
      </c>
      <c r="B20" s="5" t="s">
        <v>18</v>
      </c>
      <c r="C20" s="8">
        <v>6999</v>
      </c>
      <c r="D20" s="8">
        <v>23</v>
      </c>
      <c r="E20" s="48">
        <v>7022</v>
      </c>
      <c r="F20" s="274"/>
      <c r="G20" s="22"/>
      <c r="H20" s="41"/>
    </row>
    <row r="21" spans="1:8" ht="14.25">
      <c r="A21" s="60" t="s">
        <v>125</v>
      </c>
      <c r="B21" s="4" t="s">
        <v>109</v>
      </c>
      <c r="C21" s="7">
        <v>6810</v>
      </c>
      <c r="D21" s="7"/>
      <c r="E21" s="58">
        <v>6810</v>
      </c>
      <c r="F21" s="274"/>
      <c r="G21" s="22"/>
      <c r="H21" s="41"/>
    </row>
    <row r="22" spans="1:8" ht="14.25" hidden="1">
      <c r="A22" s="60"/>
      <c r="B22" s="5"/>
      <c r="C22" s="7"/>
      <c r="D22" s="7"/>
      <c r="E22" s="58"/>
      <c r="F22" s="274"/>
      <c r="G22" s="22"/>
      <c r="H22" s="41"/>
    </row>
    <row r="23" spans="1:8" ht="14.25">
      <c r="A23" s="60" t="s">
        <v>233</v>
      </c>
      <c r="B23" s="4" t="s">
        <v>258</v>
      </c>
      <c r="C23" s="7">
        <v>189</v>
      </c>
      <c r="D23" s="7"/>
      <c r="E23" s="58">
        <v>189</v>
      </c>
      <c r="F23" s="274"/>
      <c r="G23" s="22"/>
      <c r="H23" s="41"/>
    </row>
    <row r="24" spans="1:8" ht="14.25">
      <c r="A24" s="60" t="s">
        <v>318</v>
      </c>
      <c r="B24" s="4" t="s">
        <v>319</v>
      </c>
      <c r="C24" s="7"/>
      <c r="D24" s="7">
        <v>23</v>
      </c>
      <c r="E24" s="58">
        <v>23</v>
      </c>
      <c r="F24" s="274"/>
      <c r="G24" s="22"/>
      <c r="H24" s="41"/>
    </row>
    <row r="25" spans="1:8" ht="14.25">
      <c r="A25" s="60"/>
      <c r="B25" s="5" t="s">
        <v>203</v>
      </c>
      <c r="C25" s="8">
        <v>162794</v>
      </c>
      <c r="D25" s="8">
        <f>D10+D12+D14+D20</f>
        <v>-887</v>
      </c>
      <c r="E25" s="48">
        <f>E10+E12+E14+E20</f>
        <v>161907</v>
      </c>
      <c r="F25" s="274"/>
      <c r="G25" s="22"/>
      <c r="H25" s="41"/>
    </row>
    <row r="26" spans="1:8" ht="14.25">
      <c r="A26" s="61" t="s">
        <v>51</v>
      </c>
      <c r="B26" s="5" t="s">
        <v>22</v>
      </c>
      <c r="C26" s="8"/>
      <c r="D26" s="8"/>
      <c r="E26" s="48"/>
      <c r="F26" s="274"/>
      <c r="G26" s="22"/>
      <c r="H26" s="41"/>
    </row>
    <row r="27" spans="1:8" ht="14.25">
      <c r="A27" s="60" t="s">
        <v>121</v>
      </c>
      <c r="B27" s="4" t="s">
        <v>259</v>
      </c>
      <c r="C27" s="7"/>
      <c r="D27" s="7"/>
      <c r="E27" s="58"/>
      <c r="F27" s="274"/>
      <c r="G27" s="22"/>
      <c r="H27" s="41"/>
    </row>
    <row r="28" spans="1:8" ht="14.25">
      <c r="A28" s="60" t="s">
        <v>313</v>
      </c>
      <c r="B28" s="4" t="s">
        <v>117</v>
      </c>
      <c r="C28" s="7"/>
      <c r="D28" s="7"/>
      <c r="E28" s="58"/>
      <c r="F28" s="274"/>
      <c r="G28" s="22"/>
      <c r="H28" s="41"/>
    </row>
    <row r="29" spans="1:8" ht="14.25">
      <c r="A29" s="60" t="s">
        <v>126</v>
      </c>
      <c r="B29" s="4" t="s">
        <v>118</v>
      </c>
      <c r="C29" s="7"/>
      <c r="D29" s="7"/>
      <c r="E29" s="58"/>
      <c r="F29" s="274"/>
      <c r="G29" s="22"/>
      <c r="H29" s="41"/>
    </row>
    <row r="30" spans="1:8" ht="14.25" hidden="1">
      <c r="A30" s="60"/>
      <c r="B30" s="4"/>
      <c r="C30" s="7"/>
      <c r="D30" s="7"/>
      <c r="E30" s="58"/>
      <c r="F30" s="274"/>
      <c r="G30" s="22"/>
      <c r="H30" s="41"/>
    </row>
    <row r="31" spans="1:8" ht="14.25">
      <c r="A31" s="61" t="s">
        <v>52</v>
      </c>
      <c r="B31" s="5" t="s">
        <v>108</v>
      </c>
      <c r="C31" s="8"/>
      <c r="D31" s="8"/>
      <c r="E31" s="48"/>
      <c r="F31" s="274"/>
      <c r="G31" s="22"/>
      <c r="H31" s="41"/>
    </row>
    <row r="32" spans="1:8" ht="14.25" hidden="1">
      <c r="A32" s="61"/>
      <c r="B32" s="5"/>
      <c r="C32" s="8"/>
      <c r="D32" s="8"/>
      <c r="E32" s="48"/>
      <c r="F32" s="274"/>
      <c r="G32" s="22"/>
      <c r="H32" s="41"/>
    </row>
    <row r="33" spans="1:8" ht="14.25" hidden="1">
      <c r="A33" s="60"/>
      <c r="B33" s="4"/>
      <c r="C33" s="7"/>
      <c r="D33" s="7"/>
      <c r="E33" s="58"/>
      <c r="F33" s="274"/>
      <c r="G33" s="22"/>
      <c r="H33" s="41"/>
    </row>
    <row r="34" spans="1:8" ht="14.25" hidden="1">
      <c r="A34" s="61"/>
      <c r="B34" s="5"/>
      <c r="C34" s="8"/>
      <c r="D34" s="8"/>
      <c r="E34" s="48"/>
      <c r="F34" s="274"/>
      <c r="G34" s="22"/>
      <c r="H34" s="41"/>
    </row>
    <row r="35" spans="1:8" ht="14.25">
      <c r="A35" s="61" t="s">
        <v>53</v>
      </c>
      <c r="B35" s="5" t="s">
        <v>23</v>
      </c>
      <c r="C35" s="276"/>
      <c r="D35" s="130"/>
      <c r="E35" s="280"/>
      <c r="F35" s="274"/>
      <c r="G35" s="22"/>
      <c r="H35" s="41"/>
    </row>
    <row r="36" spans="1:8" ht="14.25">
      <c r="A36" s="60" t="s">
        <v>123</v>
      </c>
      <c r="B36" s="4" t="s">
        <v>24</v>
      </c>
      <c r="C36" s="28"/>
      <c r="D36" s="130"/>
      <c r="E36" s="281"/>
      <c r="F36" s="274"/>
      <c r="G36" s="22"/>
      <c r="H36" s="41"/>
    </row>
    <row r="37" spans="1:8" ht="14.25">
      <c r="A37" s="60" t="s">
        <v>124</v>
      </c>
      <c r="B37" s="4" t="s">
        <v>25</v>
      </c>
      <c r="C37" s="130"/>
      <c r="D37" s="130"/>
      <c r="E37" s="282"/>
      <c r="F37" s="274"/>
      <c r="G37" s="22"/>
      <c r="H37" s="41"/>
    </row>
    <row r="38" spans="1:8" ht="15" thickBot="1">
      <c r="A38" s="307" t="s">
        <v>140</v>
      </c>
      <c r="B38" s="308"/>
      <c r="C38" s="39">
        <v>162794</v>
      </c>
      <c r="D38" s="39">
        <v>-887</v>
      </c>
      <c r="E38" s="49">
        <v>161907</v>
      </c>
      <c r="F38" s="275"/>
      <c r="G38" s="42"/>
      <c r="H38" s="43"/>
    </row>
    <row r="39" spans="1:5" ht="14.25">
      <c r="A39" s="10"/>
      <c r="B39" s="11"/>
      <c r="C39" s="11"/>
      <c r="D39" s="11"/>
      <c r="E39" s="11"/>
    </row>
    <row r="40" spans="1:5" ht="14.25">
      <c r="A40" s="12"/>
      <c r="B40" s="13"/>
      <c r="C40" s="13"/>
      <c r="D40" s="13"/>
      <c r="E40" s="13"/>
    </row>
    <row r="41" spans="1:5" ht="14.25">
      <c r="A41" s="10"/>
      <c r="B41" s="11"/>
      <c r="C41" s="11"/>
      <c r="D41" s="11"/>
      <c r="E41" s="11"/>
    </row>
    <row r="42" spans="1:5" ht="14.25">
      <c r="A42" s="10"/>
      <c r="B42" s="13"/>
      <c r="C42" s="13"/>
      <c r="D42" s="13"/>
      <c r="E42" s="11"/>
    </row>
    <row r="43" spans="1:5" ht="14.25">
      <c r="A43" s="10"/>
      <c r="B43" s="13"/>
      <c r="C43" s="13"/>
      <c r="D43" s="13"/>
      <c r="E43" s="13"/>
    </row>
    <row r="44" ht="14.25">
      <c r="A44" s="3"/>
    </row>
    <row r="45" ht="14.25">
      <c r="A45" s="3"/>
    </row>
  </sheetData>
  <sheetProtection/>
  <mergeCells count="5">
    <mergeCell ref="A38:B38"/>
    <mergeCell ref="A1:H1"/>
    <mergeCell ref="A2:H2"/>
    <mergeCell ref="A3:H3"/>
    <mergeCell ref="F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"/>
  <sheetViews>
    <sheetView tabSelected="1" zoomScalePageLayoutView="0" workbookViewId="0" topLeftCell="I1">
      <selection activeCell="AA7" sqref="AA7:AC7"/>
    </sheetView>
  </sheetViews>
  <sheetFormatPr defaultColWidth="9.140625" defaultRowHeight="15"/>
  <cols>
    <col min="1" max="1" width="5.57421875" style="0" customWidth="1"/>
    <col min="2" max="2" width="20.421875" style="0" customWidth="1"/>
    <col min="3" max="3" width="6.140625" style="0" customWidth="1"/>
    <col min="5" max="5" width="9.00390625" style="0" customWidth="1"/>
    <col min="6" max="7" width="9.57421875" style="0" customWidth="1"/>
    <col min="10" max="10" width="9.7109375" style="0" customWidth="1"/>
    <col min="11" max="11" width="8.140625" style="0" customWidth="1"/>
    <col min="12" max="12" width="8.57421875" style="0" customWidth="1"/>
    <col min="13" max="15" width="10.00390625" style="0" customWidth="1"/>
    <col min="16" max="17" width="8.57421875" style="0" customWidth="1"/>
    <col min="18" max="18" width="11.28125" style="0" customWidth="1"/>
    <col min="19" max="19" width="7.8515625" style="0" hidden="1" customWidth="1"/>
    <col min="20" max="20" width="7.00390625" style="0" hidden="1" customWidth="1"/>
    <col min="21" max="21" width="5.7109375" style="0" hidden="1" customWidth="1"/>
    <col min="22" max="22" width="7.57421875" style="0" hidden="1" customWidth="1"/>
    <col min="23" max="23" width="6.8515625" style="0" hidden="1" customWidth="1"/>
    <col min="24" max="24" width="6.7109375" style="0" hidden="1" customWidth="1"/>
    <col min="25" max="25" width="6.421875" style="0" hidden="1" customWidth="1"/>
    <col min="26" max="26" width="8.7109375" style="0" customWidth="1"/>
    <col min="27" max="27" width="9.421875" style="0" customWidth="1"/>
    <col min="28" max="28" width="9.28125" style="0" customWidth="1"/>
    <col min="29" max="29" width="9.57421875" style="0" customWidth="1"/>
  </cols>
  <sheetData>
    <row r="1" spans="1:29" ht="14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335"/>
      <c r="X1" s="335"/>
      <c r="Y1" s="335"/>
      <c r="Z1" s="335"/>
      <c r="AA1" s="335"/>
      <c r="AB1" s="335"/>
      <c r="AC1" s="335"/>
    </row>
    <row r="2" spans="2:29" ht="14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" t="s">
        <v>110</v>
      </c>
    </row>
    <row r="3" spans="1:29" ht="21" customHeight="1">
      <c r="A3" s="321" t="s">
        <v>104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</row>
    <row r="4" spans="1:29" ht="21" customHeight="1">
      <c r="A4" s="321" t="s">
        <v>266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</row>
    <row r="5" spans="2:29" ht="1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 t="s">
        <v>66</v>
      </c>
      <c r="X5" s="2"/>
      <c r="Y5" s="2"/>
      <c r="Z5" s="2"/>
      <c r="AA5" s="2"/>
      <c r="AB5" s="2"/>
      <c r="AC5" s="1" t="s">
        <v>106</v>
      </c>
    </row>
    <row r="6" spans="1:29" ht="15" customHeight="1">
      <c r="A6" s="174" t="s">
        <v>135</v>
      </c>
      <c r="B6" s="175" t="s">
        <v>31</v>
      </c>
      <c r="C6" s="175" t="s">
        <v>27</v>
      </c>
      <c r="D6" s="330" t="s">
        <v>58</v>
      </c>
      <c r="E6" s="330"/>
      <c r="F6" s="330"/>
      <c r="G6" s="330" t="s">
        <v>331</v>
      </c>
      <c r="H6" s="330"/>
      <c r="I6" s="330"/>
      <c r="J6" s="330" t="s">
        <v>48</v>
      </c>
      <c r="K6" s="330"/>
      <c r="L6" s="330"/>
      <c r="M6" s="175" t="s">
        <v>50</v>
      </c>
      <c r="N6" s="330" t="s">
        <v>49</v>
      </c>
      <c r="O6" s="330"/>
      <c r="P6" s="330"/>
      <c r="Q6" s="175" t="s">
        <v>51</v>
      </c>
      <c r="R6" s="175" t="s">
        <v>52</v>
      </c>
      <c r="S6" s="175"/>
      <c r="T6" s="175"/>
      <c r="U6" s="175"/>
      <c r="V6" s="175"/>
      <c r="W6" s="175"/>
      <c r="X6" s="333"/>
      <c r="Y6" s="333"/>
      <c r="Z6" s="171" t="s">
        <v>53</v>
      </c>
      <c r="AA6" s="338"/>
      <c r="AB6" s="338"/>
      <c r="AC6" s="339"/>
    </row>
    <row r="7" spans="1:29" ht="14.25">
      <c r="A7" s="176"/>
      <c r="B7" s="120"/>
      <c r="C7" s="45" t="s">
        <v>28</v>
      </c>
      <c r="D7" s="331" t="s">
        <v>42</v>
      </c>
      <c r="E7" s="331"/>
      <c r="F7" s="331"/>
      <c r="G7" s="331" t="s">
        <v>217</v>
      </c>
      <c r="H7" s="331"/>
      <c r="I7" s="331"/>
      <c r="J7" s="331" t="s">
        <v>16</v>
      </c>
      <c r="K7" s="331"/>
      <c r="L7" s="331"/>
      <c r="M7" s="45" t="s">
        <v>242</v>
      </c>
      <c r="N7" s="331" t="s">
        <v>332</v>
      </c>
      <c r="O7" s="331"/>
      <c r="P7" s="331"/>
      <c r="Q7" s="45" t="s">
        <v>129</v>
      </c>
      <c r="R7" s="45" t="s">
        <v>127</v>
      </c>
      <c r="S7" s="45"/>
      <c r="T7" s="45"/>
      <c r="U7" s="45"/>
      <c r="V7" s="45"/>
      <c r="W7" s="45"/>
      <c r="X7" s="334"/>
      <c r="Y7" s="334"/>
      <c r="Z7" s="169" t="s">
        <v>130</v>
      </c>
      <c r="AA7" s="331" t="s">
        <v>333</v>
      </c>
      <c r="AB7" s="331"/>
      <c r="AC7" s="332"/>
    </row>
    <row r="8" spans="1:29" ht="15" customHeight="1">
      <c r="A8" s="176"/>
      <c r="B8" s="167"/>
      <c r="C8" s="167"/>
      <c r="D8" s="331"/>
      <c r="E8" s="331"/>
      <c r="F8" s="331"/>
      <c r="G8" s="331"/>
      <c r="H8" s="331"/>
      <c r="I8" s="331"/>
      <c r="J8" s="331"/>
      <c r="K8" s="331"/>
      <c r="L8" s="331"/>
      <c r="M8" s="45" t="s">
        <v>243</v>
      </c>
      <c r="N8" s="331"/>
      <c r="O8" s="331"/>
      <c r="P8" s="331"/>
      <c r="Q8" s="45" t="s">
        <v>26</v>
      </c>
      <c r="R8" s="45" t="s">
        <v>128</v>
      </c>
      <c r="S8" s="45"/>
      <c r="T8" s="45"/>
      <c r="U8" s="45"/>
      <c r="V8" s="45"/>
      <c r="W8" s="170"/>
      <c r="X8" s="334"/>
      <c r="Y8" s="334"/>
      <c r="Z8" s="168"/>
      <c r="AA8" s="331"/>
      <c r="AB8" s="331"/>
      <c r="AC8" s="332"/>
    </row>
    <row r="9" spans="1:29" ht="14.25">
      <c r="A9" s="176"/>
      <c r="B9" s="167"/>
      <c r="C9" s="167"/>
      <c r="D9" s="45" t="s">
        <v>326</v>
      </c>
      <c r="E9" s="45" t="s">
        <v>309</v>
      </c>
      <c r="F9" s="45" t="s">
        <v>247</v>
      </c>
      <c r="G9" s="45" t="s">
        <v>327</v>
      </c>
      <c r="H9" s="45" t="s">
        <v>309</v>
      </c>
      <c r="I9" s="45" t="s">
        <v>247</v>
      </c>
      <c r="J9" s="45" t="s">
        <v>327</v>
      </c>
      <c r="K9" s="45" t="s">
        <v>309</v>
      </c>
      <c r="L9" s="45" t="s">
        <v>247</v>
      </c>
      <c r="M9" s="45" t="s">
        <v>241</v>
      </c>
      <c r="N9" s="45" t="s">
        <v>327</v>
      </c>
      <c r="O9" s="45" t="s">
        <v>309</v>
      </c>
      <c r="P9" s="45" t="s">
        <v>246</v>
      </c>
      <c r="Q9" s="45" t="s">
        <v>262</v>
      </c>
      <c r="R9" s="45" t="s">
        <v>263</v>
      </c>
      <c r="S9" s="170"/>
      <c r="T9" s="45"/>
      <c r="U9" s="170"/>
      <c r="V9" s="170"/>
      <c r="W9" s="170"/>
      <c r="X9" s="334"/>
      <c r="Y9" s="334"/>
      <c r="Z9" s="129" t="s">
        <v>263</v>
      </c>
      <c r="AA9" s="45" t="s">
        <v>327</v>
      </c>
      <c r="AB9" s="45" t="s">
        <v>309</v>
      </c>
      <c r="AC9" s="140" t="s">
        <v>247</v>
      </c>
    </row>
    <row r="10" spans="1:29" s="30" customFormat="1" ht="23.25" customHeight="1">
      <c r="A10" s="336" t="s">
        <v>200</v>
      </c>
      <c r="B10" s="337" t="s">
        <v>104</v>
      </c>
      <c r="C10" s="337"/>
      <c r="D10" s="327">
        <v>150</v>
      </c>
      <c r="E10" s="328"/>
      <c r="F10" s="327">
        <v>150</v>
      </c>
      <c r="G10" s="327">
        <v>41</v>
      </c>
      <c r="H10" s="328"/>
      <c r="I10" s="327">
        <v>41</v>
      </c>
      <c r="J10" s="327">
        <v>3229</v>
      </c>
      <c r="K10" s="341">
        <v>-37</v>
      </c>
      <c r="L10" s="327">
        <v>3192</v>
      </c>
      <c r="M10" s="343"/>
      <c r="N10" s="327">
        <v>6999</v>
      </c>
      <c r="O10" s="327">
        <v>23</v>
      </c>
      <c r="P10" s="327">
        <v>7022</v>
      </c>
      <c r="Q10" s="327"/>
      <c r="R10" s="327"/>
      <c r="S10" s="241"/>
      <c r="T10" s="241"/>
      <c r="U10" s="241"/>
      <c r="V10" s="241"/>
      <c r="W10" s="241"/>
      <c r="X10" s="241"/>
      <c r="Y10" s="241"/>
      <c r="Z10" s="327"/>
      <c r="AA10" s="327">
        <v>10419</v>
      </c>
      <c r="AB10" s="327">
        <v>-14</v>
      </c>
      <c r="AC10" s="340">
        <v>10405</v>
      </c>
    </row>
    <row r="11" spans="1:29" s="30" customFormat="1" ht="13.5" customHeight="1">
      <c r="A11" s="336"/>
      <c r="B11" s="337"/>
      <c r="C11" s="337"/>
      <c r="D11" s="327"/>
      <c r="E11" s="328"/>
      <c r="F11" s="327"/>
      <c r="G11" s="327"/>
      <c r="H11" s="328"/>
      <c r="I11" s="327"/>
      <c r="J11" s="327"/>
      <c r="K11" s="342"/>
      <c r="L11" s="327"/>
      <c r="M11" s="343"/>
      <c r="N11" s="327"/>
      <c r="O11" s="327"/>
      <c r="P11" s="327"/>
      <c r="Q11" s="327"/>
      <c r="R11" s="327"/>
      <c r="S11" s="241"/>
      <c r="T11" s="241"/>
      <c r="U11" s="241"/>
      <c r="V11" s="241"/>
      <c r="W11" s="241"/>
      <c r="X11" s="241"/>
      <c r="Y11" s="241"/>
      <c r="Z11" s="327"/>
      <c r="AA11" s="327"/>
      <c r="AB11" s="327"/>
      <c r="AC11" s="340"/>
    </row>
    <row r="12" spans="1:29" s="30" customFormat="1" ht="45" customHeight="1">
      <c r="A12" s="177" t="s">
        <v>197</v>
      </c>
      <c r="B12" s="101" t="s">
        <v>142</v>
      </c>
      <c r="C12" s="170"/>
      <c r="D12" s="258"/>
      <c r="E12" s="258"/>
      <c r="F12" s="258"/>
      <c r="G12" s="259"/>
      <c r="H12" s="259"/>
      <c r="I12" s="259"/>
      <c r="J12" s="260">
        <v>1051</v>
      </c>
      <c r="K12" s="260">
        <v>-37</v>
      </c>
      <c r="L12" s="260">
        <v>1014</v>
      </c>
      <c r="M12" s="172"/>
      <c r="N12" s="242">
        <v>6999</v>
      </c>
      <c r="O12" s="242">
        <v>23</v>
      </c>
      <c r="P12" s="242">
        <v>7022</v>
      </c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3">
        <v>8050</v>
      </c>
      <c r="AB12" s="243">
        <v>-14</v>
      </c>
      <c r="AC12" s="244">
        <v>8036</v>
      </c>
    </row>
    <row r="13" spans="1:29" s="30" customFormat="1" ht="18.75" customHeight="1">
      <c r="A13" s="178" t="s">
        <v>198</v>
      </c>
      <c r="B13" s="85" t="s">
        <v>191</v>
      </c>
      <c r="C13" s="170"/>
      <c r="D13" s="261"/>
      <c r="E13" s="261"/>
      <c r="F13" s="261"/>
      <c r="G13" s="262"/>
      <c r="H13" s="262"/>
      <c r="I13" s="262"/>
      <c r="J13" s="245">
        <v>2000</v>
      </c>
      <c r="K13" s="245"/>
      <c r="L13" s="245">
        <v>2000</v>
      </c>
      <c r="M13" s="173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1">
        <v>2000</v>
      </c>
      <c r="AB13" s="241"/>
      <c r="AC13" s="240">
        <v>2000</v>
      </c>
    </row>
    <row r="14" spans="1:30" s="30" customFormat="1" ht="37.5" customHeight="1">
      <c r="A14" s="178" t="s">
        <v>199</v>
      </c>
      <c r="B14" s="101" t="s">
        <v>143</v>
      </c>
      <c r="C14" s="170"/>
      <c r="D14" s="263">
        <v>150</v>
      </c>
      <c r="E14" s="263"/>
      <c r="F14" s="263">
        <v>150</v>
      </c>
      <c r="G14" s="264">
        <v>41</v>
      </c>
      <c r="H14" s="264"/>
      <c r="I14" s="264">
        <v>41</v>
      </c>
      <c r="J14" s="242">
        <v>178</v>
      </c>
      <c r="K14" s="242"/>
      <c r="L14" s="242">
        <v>178</v>
      </c>
      <c r="M14" s="173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3">
        <v>369</v>
      </c>
      <c r="AB14" s="243"/>
      <c r="AC14" s="244">
        <v>369</v>
      </c>
      <c r="AD14" s="86"/>
    </row>
    <row r="15" spans="1:29" ht="38.25" customHeight="1">
      <c r="A15" s="141" t="s">
        <v>3</v>
      </c>
      <c r="B15" s="47" t="s">
        <v>87</v>
      </c>
      <c r="C15" s="182">
        <v>56</v>
      </c>
      <c r="D15" s="246">
        <v>93306</v>
      </c>
      <c r="E15" s="246">
        <v>-1008</v>
      </c>
      <c r="F15" s="246">
        <f>F16+F17+F18+F19</f>
        <v>92298</v>
      </c>
      <c r="G15" s="246">
        <v>24505</v>
      </c>
      <c r="H15" s="246">
        <v>135</v>
      </c>
      <c r="I15" s="246">
        <f>I16+I17+I18+I19</f>
        <v>24640</v>
      </c>
      <c r="J15" s="246">
        <v>34564</v>
      </c>
      <c r="K15" s="246"/>
      <c r="L15" s="246">
        <v>34564</v>
      </c>
      <c r="M15" s="87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>
        <v>152375</v>
      </c>
      <c r="AB15" s="246">
        <f aca="true" t="shared" si="0" ref="AB15:AC18">E15+H15+K15</f>
        <v>-873</v>
      </c>
      <c r="AC15" s="247">
        <f t="shared" si="0"/>
        <v>151502</v>
      </c>
    </row>
    <row r="16" spans="1:29" ht="20.25" customHeight="1">
      <c r="A16" s="179" t="s">
        <v>194</v>
      </c>
      <c r="B16" s="85" t="s">
        <v>192</v>
      </c>
      <c r="C16" s="183">
        <v>8</v>
      </c>
      <c r="D16" s="248">
        <v>16369</v>
      </c>
      <c r="E16" s="248"/>
      <c r="F16" s="248">
        <v>16369</v>
      </c>
      <c r="G16" s="248">
        <v>4388</v>
      </c>
      <c r="H16" s="248"/>
      <c r="I16" s="248">
        <v>4388</v>
      </c>
      <c r="J16" s="248">
        <v>24206</v>
      </c>
      <c r="K16" s="248"/>
      <c r="L16" s="248">
        <v>24206</v>
      </c>
      <c r="M16" s="84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9">
        <v>44963</v>
      </c>
      <c r="AB16" s="249">
        <f t="shared" si="0"/>
        <v>0</v>
      </c>
      <c r="AC16" s="125">
        <f t="shared" si="0"/>
        <v>44963</v>
      </c>
    </row>
    <row r="17" spans="1:29" ht="16.5" customHeight="1">
      <c r="A17" s="180" t="s">
        <v>195</v>
      </c>
      <c r="B17" s="85" t="s">
        <v>260</v>
      </c>
      <c r="C17" s="183">
        <v>5</v>
      </c>
      <c r="D17" s="248">
        <v>26670</v>
      </c>
      <c r="E17" s="248">
        <v>500</v>
      </c>
      <c r="F17" s="248">
        <v>27170</v>
      </c>
      <c r="G17" s="248">
        <v>7083</v>
      </c>
      <c r="H17" s="248">
        <v>135</v>
      </c>
      <c r="I17" s="248">
        <v>7218</v>
      </c>
      <c r="J17" s="248">
        <v>5416</v>
      </c>
      <c r="K17" s="248"/>
      <c r="L17" s="248">
        <v>5416</v>
      </c>
      <c r="M17" s="84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46">
        <v>39169</v>
      </c>
      <c r="AB17" s="246">
        <f t="shared" si="0"/>
        <v>635</v>
      </c>
      <c r="AC17" s="247">
        <f t="shared" si="0"/>
        <v>39804</v>
      </c>
    </row>
    <row r="18" spans="1:29" ht="18" customHeight="1">
      <c r="A18" s="181" t="s">
        <v>196</v>
      </c>
      <c r="B18" s="85" t="s">
        <v>131</v>
      </c>
      <c r="C18" s="183">
        <v>35</v>
      </c>
      <c r="D18" s="248">
        <v>46177</v>
      </c>
      <c r="E18" s="248">
        <v>-1508</v>
      </c>
      <c r="F18" s="248">
        <v>44669</v>
      </c>
      <c r="G18" s="248">
        <v>12485</v>
      </c>
      <c r="H18" s="248"/>
      <c r="I18" s="248">
        <v>12485</v>
      </c>
      <c r="J18" s="248">
        <v>4772</v>
      </c>
      <c r="K18" s="248"/>
      <c r="L18" s="248">
        <v>4772</v>
      </c>
      <c r="M18" s="84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9">
        <v>63434</v>
      </c>
      <c r="AB18" s="249">
        <f t="shared" si="0"/>
        <v>-1508</v>
      </c>
      <c r="AC18" s="125">
        <f t="shared" si="0"/>
        <v>61926</v>
      </c>
    </row>
    <row r="19" spans="1:29" ht="29.25" customHeight="1">
      <c r="A19" s="178" t="s">
        <v>261</v>
      </c>
      <c r="B19" s="101" t="s">
        <v>193</v>
      </c>
      <c r="C19" s="183">
        <v>4</v>
      </c>
      <c r="D19" s="254">
        <v>4090</v>
      </c>
      <c r="E19" s="254"/>
      <c r="F19" s="254">
        <v>4090</v>
      </c>
      <c r="G19" s="254">
        <v>549</v>
      </c>
      <c r="H19" s="254"/>
      <c r="I19" s="254">
        <v>549</v>
      </c>
      <c r="J19" s="254">
        <v>170</v>
      </c>
      <c r="K19" s="254"/>
      <c r="L19" s="254">
        <v>170</v>
      </c>
      <c r="M19" s="79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2">
        <v>4809</v>
      </c>
      <c r="AB19" s="252"/>
      <c r="AC19" s="253">
        <v>4809</v>
      </c>
    </row>
    <row r="20" spans="1:29" ht="24" customHeight="1" hidden="1">
      <c r="A20" s="142"/>
      <c r="B20" s="85"/>
      <c r="C20" s="183"/>
      <c r="D20" s="254"/>
      <c r="E20" s="254"/>
      <c r="F20" s="254"/>
      <c r="G20" s="254"/>
      <c r="H20" s="254"/>
      <c r="I20" s="254"/>
      <c r="J20" s="254"/>
      <c r="K20" s="254"/>
      <c r="L20" s="254"/>
      <c r="M20" s="79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5"/>
      <c r="AB20" s="254"/>
      <c r="AC20" s="255"/>
    </row>
    <row r="21" spans="1:29" ht="19.5" customHeight="1" thickBot="1">
      <c r="A21" s="143"/>
      <c r="B21" s="144" t="s">
        <v>67</v>
      </c>
      <c r="C21" s="184">
        <v>56</v>
      </c>
      <c r="D21" s="256">
        <v>93456</v>
      </c>
      <c r="E21" s="256">
        <f>E10+E15</f>
        <v>-1008</v>
      </c>
      <c r="F21" s="256">
        <f>F10+F15</f>
        <v>92448</v>
      </c>
      <c r="G21" s="256">
        <v>24546</v>
      </c>
      <c r="H21" s="256">
        <f>H10+H15</f>
        <v>135</v>
      </c>
      <c r="I21" s="256">
        <f>I10+I15</f>
        <v>24681</v>
      </c>
      <c r="J21" s="256">
        <v>37793</v>
      </c>
      <c r="K21" s="256">
        <f>K10+K15</f>
        <v>-37</v>
      </c>
      <c r="L21" s="256">
        <f>L10+L15</f>
        <v>37756</v>
      </c>
      <c r="M21" s="145"/>
      <c r="N21" s="256">
        <v>6999</v>
      </c>
      <c r="O21" s="256">
        <f>O10+O15</f>
        <v>23</v>
      </c>
      <c r="P21" s="256">
        <f>P10+P15</f>
        <v>7022</v>
      </c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7">
        <v>162794</v>
      </c>
      <c r="AB21" s="256">
        <f>AB10+AB15</f>
        <v>-887</v>
      </c>
      <c r="AC21" s="257">
        <f>AC10+AC15</f>
        <v>161907</v>
      </c>
    </row>
    <row r="22" ht="14.25">
      <c r="L22" s="51"/>
    </row>
  </sheetData>
  <sheetProtection/>
  <mergeCells count="42">
    <mergeCell ref="N10:N11"/>
    <mergeCell ref="AA10:AA11"/>
    <mergeCell ref="N6:P6"/>
    <mergeCell ref="N7:P7"/>
    <mergeCell ref="N8:P8"/>
    <mergeCell ref="O10:O11"/>
    <mergeCell ref="R10:R11"/>
    <mergeCell ref="AC10:AC11"/>
    <mergeCell ref="AB10:AB11"/>
    <mergeCell ref="J6:L6"/>
    <mergeCell ref="K10:K11"/>
    <mergeCell ref="Z10:Z11"/>
    <mergeCell ref="P10:P11"/>
    <mergeCell ref="Q10:Q11"/>
    <mergeCell ref="L10:L11"/>
    <mergeCell ref="M10:M11"/>
    <mergeCell ref="J10:J11"/>
    <mergeCell ref="W1:AC1"/>
    <mergeCell ref="A4:AC4"/>
    <mergeCell ref="A10:A11"/>
    <mergeCell ref="B10:B11"/>
    <mergeCell ref="C10:C11"/>
    <mergeCell ref="J7:L7"/>
    <mergeCell ref="G7:I7"/>
    <mergeCell ref="AA6:AC6"/>
    <mergeCell ref="D7:F7"/>
    <mergeCell ref="X6:X9"/>
    <mergeCell ref="A3:AC3"/>
    <mergeCell ref="D6:F6"/>
    <mergeCell ref="G6:I6"/>
    <mergeCell ref="D8:F8"/>
    <mergeCell ref="AA7:AC7"/>
    <mergeCell ref="Y6:Y9"/>
    <mergeCell ref="G8:I8"/>
    <mergeCell ref="J8:L8"/>
    <mergeCell ref="AA8:AC8"/>
    <mergeCell ref="D10:D11"/>
    <mergeCell ref="G10:G11"/>
    <mergeCell ref="F10:F11"/>
    <mergeCell ref="I10:I11"/>
    <mergeCell ref="H10:H11"/>
    <mergeCell ref="E10:E1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9"/>
  <sheetViews>
    <sheetView zoomScalePageLayoutView="0" workbookViewId="0" topLeftCell="B10">
      <selection activeCell="H8" sqref="H8"/>
    </sheetView>
  </sheetViews>
  <sheetFormatPr defaultColWidth="9.140625" defaultRowHeight="15"/>
  <cols>
    <col min="1" max="1" width="0" style="0" hidden="1" customWidth="1"/>
    <col min="2" max="2" width="8.7109375" style="0" customWidth="1"/>
    <col min="3" max="3" width="8.421875" style="0" customWidth="1"/>
    <col min="4" max="4" width="40.8515625" style="0" customWidth="1"/>
    <col min="5" max="5" width="11.7109375" style="0" hidden="1" customWidth="1"/>
    <col min="6" max="6" width="9.8515625" style="0" hidden="1" customWidth="1"/>
    <col min="7" max="7" width="10.7109375" style="0" hidden="1" customWidth="1"/>
    <col min="8" max="8" width="15.8515625" style="0" customWidth="1"/>
    <col min="9" max="9" width="14.57421875" style="0" customWidth="1"/>
    <col min="10" max="10" width="15.7109375" style="0" customWidth="1"/>
    <col min="11" max="11" width="11.7109375" style="0" hidden="1" customWidth="1"/>
    <col min="12" max="13" width="9.140625" style="0" hidden="1" customWidth="1"/>
    <col min="14" max="15" width="12.140625" style="0" hidden="1" customWidth="1"/>
  </cols>
  <sheetData>
    <row r="1" ht="14.25">
      <c r="J1" s="44" t="s">
        <v>107</v>
      </c>
    </row>
    <row r="3" spans="2:15" ht="14.25"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</row>
    <row r="4" spans="2:15" ht="21" customHeight="1">
      <c r="B4" s="321" t="s">
        <v>205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</row>
    <row r="5" spans="2:15" ht="21" customHeight="1">
      <c r="B5" s="321" t="s">
        <v>206</v>
      </c>
      <c r="C5" s="321"/>
      <c r="D5" s="321"/>
      <c r="E5" s="321"/>
      <c r="F5" s="321"/>
      <c r="G5" s="321"/>
      <c r="H5" s="321"/>
      <c r="I5" s="321"/>
      <c r="J5" s="321"/>
      <c r="K5" s="54"/>
      <c r="L5" s="54"/>
      <c r="M5" s="54"/>
      <c r="N5" s="54"/>
      <c r="O5" s="54"/>
    </row>
    <row r="6" spans="2:15" ht="21" customHeight="1">
      <c r="B6" s="321" t="s">
        <v>265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</row>
    <row r="7" spans="2:15" ht="15" thickBot="1">
      <c r="B7" s="2"/>
      <c r="C7" s="2"/>
      <c r="D7" s="2"/>
      <c r="E7" s="2"/>
      <c r="F7" s="2"/>
      <c r="G7" s="2"/>
      <c r="H7" s="2"/>
      <c r="I7" s="2"/>
      <c r="J7" s="1" t="s">
        <v>106</v>
      </c>
      <c r="K7" s="2"/>
      <c r="L7" s="2"/>
      <c r="M7" s="2"/>
      <c r="O7" s="72" t="s">
        <v>86</v>
      </c>
    </row>
    <row r="8" spans="2:15" ht="15" customHeight="1">
      <c r="B8" s="358" t="s">
        <v>135</v>
      </c>
      <c r="C8" s="360" t="s">
        <v>207</v>
      </c>
      <c r="D8" s="361"/>
      <c r="E8" s="368"/>
      <c r="F8" s="366"/>
      <c r="G8" s="366"/>
      <c r="H8" s="118" t="s">
        <v>234</v>
      </c>
      <c r="I8" s="185" t="s">
        <v>264</v>
      </c>
      <c r="J8" s="118" t="s">
        <v>234</v>
      </c>
      <c r="K8" s="370"/>
      <c r="L8" s="2"/>
      <c r="M8" s="2"/>
      <c r="N8" s="364" t="s">
        <v>71</v>
      </c>
      <c r="O8" s="364" t="s">
        <v>70</v>
      </c>
    </row>
    <row r="9" spans="2:15" ht="14.25">
      <c r="B9" s="359"/>
      <c r="C9" s="362"/>
      <c r="D9" s="363"/>
      <c r="E9" s="369"/>
      <c r="F9" s="367"/>
      <c r="G9" s="367"/>
      <c r="H9" s="119" t="s">
        <v>320</v>
      </c>
      <c r="I9" s="186"/>
      <c r="J9" s="119" t="s">
        <v>0</v>
      </c>
      <c r="K9" s="370"/>
      <c r="L9" s="2"/>
      <c r="M9" s="2"/>
      <c r="N9" s="365"/>
      <c r="O9" s="365"/>
    </row>
    <row r="10" spans="2:15" ht="14.25">
      <c r="B10" s="109" t="s">
        <v>58</v>
      </c>
      <c r="C10" s="356" t="s">
        <v>35</v>
      </c>
      <c r="D10" s="357"/>
      <c r="E10" s="82"/>
      <c r="F10" s="80"/>
      <c r="G10" s="80"/>
      <c r="H10" s="132">
        <v>12093</v>
      </c>
      <c r="I10" s="132"/>
      <c r="J10" s="132">
        <v>12093</v>
      </c>
      <c r="K10" s="102"/>
      <c r="L10" s="2"/>
      <c r="M10" s="2"/>
      <c r="N10" s="81"/>
      <c r="O10" s="81"/>
    </row>
    <row r="11" spans="2:15" ht="15" customHeight="1">
      <c r="B11" s="109" t="s">
        <v>208</v>
      </c>
      <c r="C11" s="350" t="s">
        <v>93</v>
      </c>
      <c r="D11" s="351"/>
      <c r="E11" s="82"/>
      <c r="F11" s="80"/>
      <c r="G11" s="80"/>
      <c r="H11" s="133">
        <v>12000</v>
      </c>
      <c r="I11" s="133"/>
      <c r="J11" s="133">
        <v>12000</v>
      </c>
      <c r="K11" s="102"/>
      <c r="L11" s="2"/>
      <c r="M11" s="2"/>
      <c r="N11" s="81"/>
      <c r="O11" s="81"/>
    </row>
    <row r="12" spans="2:13" ht="14.25">
      <c r="B12" s="110" t="s">
        <v>209</v>
      </c>
      <c r="C12" s="352" t="s">
        <v>89</v>
      </c>
      <c r="D12" s="353"/>
      <c r="E12" s="103"/>
      <c r="F12" s="103"/>
      <c r="G12" s="103"/>
      <c r="H12" s="134">
        <v>86</v>
      </c>
      <c r="I12" s="134"/>
      <c r="J12" s="134">
        <v>86</v>
      </c>
      <c r="K12" s="2"/>
      <c r="L12" s="2"/>
      <c r="M12" s="2"/>
    </row>
    <row r="13" spans="2:10" ht="14.25">
      <c r="B13" s="111" t="s">
        <v>210</v>
      </c>
      <c r="C13" s="344" t="s">
        <v>95</v>
      </c>
      <c r="D13" s="345"/>
      <c r="E13" s="104"/>
      <c r="F13" s="104"/>
      <c r="G13" s="104"/>
      <c r="H13" s="135">
        <v>7</v>
      </c>
      <c r="I13" s="135"/>
      <c r="J13" s="135">
        <v>7</v>
      </c>
    </row>
    <row r="14" spans="2:10" ht="14.25">
      <c r="B14" s="111" t="s">
        <v>245</v>
      </c>
      <c r="C14" s="344" t="s">
        <v>97</v>
      </c>
      <c r="D14" s="345"/>
      <c r="E14" s="104"/>
      <c r="F14" s="104"/>
      <c r="G14" s="104"/>
      <c r="H14" s="135"/>
      <c r="I14" s="135"/>
      <c r="J14" s="135"/>
    </row>
    <row r="15" spans="2:10" ht="14.25">
      <c r="B15" s="112" t="s">
        <v>47</v>
      </c>
      <c r="C15" s="354" t="s">
        <v>98</v>
      </c>
      <c r="D15" s="355"/>
      <c r="E15" s="107"/>
      <c r="F15" s="107"/>
      <c r="G15" s="107"/>
      <c r="H15" s="136">
        <v>42790</v>
      </c>
      <c r="I15" s="136"/>
      <c r="J15" s="136">
        <f>J16+J17+J18+J19</f>
        <v>43425</v>
      </c>
    </row>
    <row r="16" spans="2:10" ht="14.25">
      <c r="B16" s="111" t="s">
        <v>211</v>
      </c>
      <c r="C16" s="344" t="s">
        <v>102</v>
      </c>
      <c r="D16" s="345"/>
      <c r="E16" s="104"/>
      <c r="F16" s="104"/>
      <c r="G16" s="104"/>
      <c r="H16" s="137">
        <v>38175</v>
      </c>
      <c r="I16" s="137"/>
      <c r="J16" s="137">
        <v>38175</v>
      </c>
    </row>
    <row r="17" spans="2:10" ht="14.25">
      <c r="B17" s="111" t="s">
        <v>321</v>
      </c>
      <c r="C17" s="344" t="s">
        <v>111</v>
      </c>
      <c r="D17" s="345"/>
      <c r="E17" s="104"/>
      <c r="F17" s="104"/>
      <c r="G17" s="104"/>
      <c r="H17" s="137">
        <v>4175</v>
      </c>
      <c r="I17" s="137"/>
      <c r="J17" s="137">
        <v>4175</v>
      </c>
    </row>
    <row r="18" spans="2:10" ht="14.25">
      <c r="B18" s="111" t="s">
        <v>322</v>
      </c>
      <c r="C18" s="344" t="s">
        <v>317</v>
      </c>
      <c r="D18" s="345"/>
      <c r="E18" s="104"/>
      <c r="F18" s="104"/>
      <c r="G18" s="104"/>
      <c r="H18" s="137"/>
      <c r="I18" s="137">
        <v>635</v>
      </c>
      <c r="J18" s="137">
        <v>635</v>
      </c>
    </row>
    <row r="19" spans="2:10" ht="14.25">
      <c r="B19" s="111" t="s">
        <v>306</v>
      </c>
      <c r="C19" s="344" t="s">
        <v>305</v>
      </c>
      <c r="D19" s="345"/>
      <c r="E19" s="104"/>
      <c r="F19" s="104"/>
      <c r="G19" s="104"/>
      <c r="H19" s="137">
        <v>440</v>
      </c>
      <c r="I19" s="137"/>
      <c r="J19" s="137">
        <v>440</v>
      </c>
    </row>
    <row r="20" spans="2:10" ht="14.25">
      <c r="B20" s="112" t="s">
        <v>48</v>
      </c>
      <c r="C20" s="105" t="s">
        <v>213</v>
      </c>
      <c r="D20" s="106"/>
      <c r="E20" s="107"/>
      <c r="F20" s="107"/>
      <c r="G20" s="107"/>
      <c r="H20" s="136">
        <v>94224</v>
      </c>
      <c r="I20" s="136">
        <v>-1508</v>
      </c>
      <c r="J20" s="136">
        <v>92716</v>
      </c>
    </row>
    <row r="21" spans="2:10" ht="14.25">
      <c r="B21" s="112" t="s">
        <v>50</v>
      </c>
      <c r="C21" s="354" t="s">
        <v>214</v>
      </c>
      <c r="D21" s="355"/>
      <c r="E21" s="107"/>
      <c r="F21" s="107"/>
      <c r="G21" s="107"/>
      <c r="H21" s="136">
        <v>3268</v>
      </c>
      <c r="I21" s="136"/>
      <c r="J21" s="136">
        <v>3268</v>
      </c>
    </row>
    <row r="22" spans="2:10" ht="15" thickBot="1">
      <c r="B22" s="113"/>
      <c r="C22" s="348" t="s">
        <v>235</v>
      </c>
      <c r="D22" s="349"/>
      <c r="E22" s="114"/>
      <c r="F22" s="114"/>
      <c r="G22" s="114"/>
      <c r="H22" s="138">
        <v>152375</v>
      </c>
      <c r="I22" s="138">
        <v>-873</v>
      </c>
      <c r="J22" s="138">
        <f>J10+J15+J20+J21</f>
        <v>151502</v>
      </c>
    </row>
    <row r="24" spans="2:10" ht="15" thickBot="1">
      <c r="B24" s="2"/>
      <c r="C24" s="2"/>
      <c r="D24" s="2"/>
      <c r="E24" s="2"/>
      <c r="F24" s="2"/>
      <c r="G24" s="2"/>
      <c r="H24" s="2"/>
      <c r="I24" s="2"/>
      <c r="J24" s="1" t="s">
        <v>106</v>
      </c>
    </row>
    <row r="25" spans="2:10" ht="14.25">
      <c r="B25" s="358" t="s">
        <v>135</v>
      </c>
      <c r="C25" s="360" t="s">
        <v>64</v>
      </c>
      <c r="D25" s="361"/>
      <c r="E25" s="368"/>
      <c r="F25" s="366"/>
      <c r="G25" s="366"/>
      <c r="H25" s="118" t="s">
        <v>234</v>
      </c>
      <c r="I25" s="185" t="s">
        <v>264</v>
      </c>
      <c r="J25" s="118" t="s">
        <v>234</v>
      </c>
    </row>
    <row r="26" spans="2:10" ht="14.25">
      <c r="B26" s="359"/>
      <c r="C26" s="362"/>
      <c r="D26" s="363"/>
      <c r="E26" s="369"/>
      <c r="F26" s="367"/>
      <c r="G26" s="367"/>
      <c r="H26" s="119" t="s">
        <v>320</v>
      </c>
      <c r="I26" s="187"/>
      <c r="J26" s="119" t="s">
        <v>0</v>
      </c>
    </row>
    <row r="27" spans="2:10" ht="14.25">
      <c r="B27" s="109" t="s">
        <v>58</v>
      </c>
      <c r="C27" s="356" t="s">
        <v>42</v>
      </c>
      <c r="D27" s="357"/>
      <c r="E27" s="82"/>
      <c r="F27" s="80"/>
      <c r="G27" s="80"/>
      <c r="H27" s="132">
        <v>93306</v>
      </c>
      <c r="I27" s="132">
        <f>I28+I29+I30+I31+I32+I33+I34</f>
        <v>-1008</v>
      </c>
      <c r="J27" s="132">
        <v>92298</v>
      </c>
    </row>
    <row r="28" spans="2:10" ht="14.25">
      <c r="B28" s="109" t="s">
        <v>208</v>
      </c>
      <c r="C28" s="350" t="s">
        <v>215</v>
      </c>
      <c r="D28" s="351"/>
      <c r="E28" s="82"/>
      <c r="F28" s="80"/>
      <c r="G28" s="80"/>
      <c r="H28" s="133">
        <v>85613</v>
      </c>
      <c r="I28" s="133">
        <v>-439</v>
      </c>
      <c r="J28" s="133">
        <v>85174</v>
      </c>
    </row>
    <row r="29" spans="2:10" ht="14.25">
      <c r="B29" s="109" t="s">
        <v>209</v>
      </c>
      <c r="C29" s="350" t="s">
        <v>219</v>
      </c>
      <c r="D29" s="351"/>
      <c r="E29" s="82"/>
      <c r="F29" s="80"/>
      <c r="G29" s="80"/>
      <c r="H29" s="133">
        <v>2482</v>
      </c>
      <c r="I29" s="133">
        <v>-1200</v>
      </c>
      <c r="J29" s="133">
        <v>1282</v>
      </c>
    </row>
    <row r="30" spans="2:10" ht="14.25">
      <c r="B30" s="109" t="s">
        <v>210</v>
      </c>
      <c r="C30" s="350" t="s">
        <v>268</v>
      </c>
      <c r="D30" s="351"/>
      <c r="E30" s="82"/>
      <c r="F30" s="80"/>
      <c r="G30" s="80"/>
      <c r="H30" s="133">
        <v>416</v>
      </c>
      <c r="I30" s="133"/>
      <c r="J30" s="133">
        <v>416</v>
      </c>
    </row>
    <row r="31" spans="2:10" ht="14.25">
      <c r="B31" s="109" t="s">
        <v>245</v>
      </c>
      <c r="C31" s="350" t="s">
        <v>267</v>
      </c>
      <c r="D31" s="351"/>
      <c r="E31" s="82"/>
      <c r="F31" s="80"/>
      <c r="G31" s="80"/>
      <c r="H31" s="133">
        <v>1112</v>
      </c>
      <c r="I31" s="133">
        <v>431</v>
      </c>
      <c r="J31" s="133">
        <v>1543</v>
      </c>
    </row>
    <row r="32" spans="2:10" ht="14.25">
      <c r="B32" s="110" t="s">
        <v>248</v>
      </c>
      <c r="C32" s="352" t="s">
        <v>216</v>
      </c>
      <c r="D32" s="353"/>
      <c r="E32" s="103"/>
      <c r="F32" s="103"/>
      <c r="G32" s="103"/>
      <c r="H32" s="134">
        <v>632</v>
      </c>
      <c r="I32" s="134">
        <v>-23</v>
      </c>
      <c r="J32" s="134">
        <v>609</v>
      </c>
    </row>
    <row r="33" spans="2:10" ht="14.25">
      <c r="B33" s="110" t="s">
        <v>249</v>
      </c>
      <c r="C33" s="352" t="s">
        <v>237</v>
      </c>
      <c r="D33" s="353"/>
      <c r="E33" s="103"/>
      <c r="F33" s="103"/>
      <c r="G33" s="103"/>
      <c r="H33" s="133">
        <v>2429</v>
      </c>
      <c r="I33" s="133">
        <v>223</v>
      </c>
      <c r="J33" s="133">
        <v>2206</v>
      </c>
    </row>
    <row r="34" spans="2:10" ht="14.25">
      <c r="B34" s="110" t="s">
        <v>250</v>
      </c>
      <c r="C34" s="352" t="s">
        <v>251</v>
      </c>
      <c r="D34" s="353"/>
      <c r="E34" s="103"/>
      <c r="F34" s="103"/>
      <c r="G34" s="103"/>
      <c r="H34" s="133">
        <v>622</v>
      </c>
      <c r="I34" s="133"/>
      <c r="J34" s="133">
        <v>622</v>
      </c>
    </row>
    <row r="35" spans="2:10" ht="14.25">
      <c r="B35" s="112" t="s">
        <v>47</v>
      </c>
      <c r="C35" s="354" t="s">
        <v>217</v>
      </c>
      <c r="D35" s="355"/>
      <c r="E35" s="107"/>
      <c r="F35" s="107"/>
      <c r="G35" s="107"/>
      <c r="H35" s="136">
        <v>24505</v>
      </c>
      <c r="I35" s="136">
        <f>I36+I37+I38+I39</f>
        <v>135</v>
      </c>
      <c r="J35" s="136">
        <v>24640</v>
      </c>
    </row>
    <row r="36" spans="2:10" ht="14.25">
      <c r="B36" s="111" t="s">
        <v>211</v>
      </c>
      <c r="C36" s="344" t="s">
        <v>218</v>
      </c>
      <c r="D36" s="345"/>
      <c r="E36" s="104"/>
      <c r="F36" s="104"/>
      <c r="G36" s="104"/>
      <c r="H36" s="137">
        <v>24362</v>
      </c>
      <c r="I36" s="137">
        <v>85</v>
      </c>
      <c r="J36" s="137">
        <v>24447</v>
      </c>
    </row>
    <row r="37" spans="2:10" ht="14.25">
      <c r="B37" s="111" t="s">
        <v>212</v>
      </c>
      <c r="C37" s="346" t="s">
        <v>252</v>
      </c>
      <c r="D37" s="345"/>
      <c r="E37" s="104"/>
      <c r="F37" s="104"/>
      <c r="G37" s="104"/>
      <c r="H37" s="137">
        <v>69</v>
      </c>
      <c r="I37" s="137"/>
      <c r="J37" s="137">
        <v>69</v>
      </c>
    </row>
    <row r="38" spans="2:10" ht="14.25">
      <c r="B38" s="111" t="s">
        <v>306</v>
      </c>
      <c r="C38" s="346" t="s">
        <v>253</v>
      </c>
      <c r="D38" s="345"/>
      <c r="E38" s="104"/>
      <c r="F38" s="104"/>
      <c r="G38" s="104"/>
      <c r="H38" s="137">
        <v>74</v>
      </c>
      <c r="I38" s="137"/>
      <c r="J38" s="137">
        <v>74</v>
      </c>
    </row>
    <row r="39" spans="2:10" ht="14.25">
      <c r="B39" s="111" t="s">
        <v>323</v>
      </c>
      <c r="C39" s="346" t="s">
        <v>324</v>
      </c>
      <c r="D39" s="347"/>
      <c r="E39" s="104"/>
      <c r="F39" s="104"/>
      <c r="G39" s="104"/>
      <c r="H39" s="137"/>
      <c r="I39" s="137">
        <v>50</v>
      </c>
      <c r="J39" s="137">
        <v>50</v>
      </c>
    </row>
    <row r="40" spans="2:16" ht="14.25">
      <c r="B40" s="112" t="s">
        <v>48</v>
      </c>
      <c r="C40" s="354" t="s">
        <v>16</v>
      </c>
      <c r="D40" s="355"/>
      <c r="E40" s="107"/>
      <c r="F40" s="107"/>
      <c r="G40" s="107"/>
      <c r="H40" s="136">
        <v>34564</v>
      </c>
      <c r="I40" s="136"/>
      <c r="J40" s="136">
        <v>34564</v>
      </c>
      <c r="K40" s="108"/>
      <c r="L40" s="108"/>
      <c r="M40" s="108"/>
      <c r="N40" s="108"/>
      <c r="O40" s="108"/>
      <c r="P40" s="108"/>
    </row>
    <row r="41" spans="2:16" ht="14.25">
      <c r="B41" s="111" t="s">
        <v>226</v>
      </c>
      <c r="C41" s="346" t="s">
        <v>220</v>
      </c>
      <c r="D41" s="347"/>
      <c r="E41" s="107"/>
      <c r="F41" s="107"/>
      <c r="G41" s="107"/>
      <c r="H41" s="133">
        <v>2437</v>
      </c>
      <c r="I41" s="133"/>
      <c r="J41" s="133">
        <v>2437</v>
      </c>
      <c r="K41" s="108"/>
      <c r="L41" s="108"/>
      <c r="M41" s="108"/>
      <c r="N41" s="108"/>
      <c r="O41" s="108"/>
      <c r="P41" s="108"/>
    </row>
    <row r="42" spans="2:16" ht="14.25">
      <c r="B42" s="111" t="s">
        <v>227</v>
      </c>
      <c r="C42" s="346" t="s">
        <v>221</v>
      </c>
      <c r="D42" s="347"/>
      <c r="E42" s="107"/>
      <c r="F42" s="107"/>
      <c r="G42" s="107"/>
      <c r="H42" s="133">
        <v>847</v>
      </c>
      <c r="I42" s="133"/>
      <c r="J42" s="133">
        <v>847</v>
      </c>
      <c r="K42" s="108"/>
      <c r="L42" s="108"/>
      <c r="M42" s="108"/>
      <c r="N42" s="108"/>
      <c r="O42" s="108"/>
      <c r="P42" s="108"/>
    </row>
    <row r="43" spans="2:16" ht="14.25">
      <c r="B43" s="111" t="s">
        <v>228</v>
      </c>
      <c r="C43" s="346" t="s">
        <v>269</v>
      </c>
      <c r="D43" s="347"/>
      <c r="E43" s="107"/>
      <c r="F43" s="107"/>
      <c r="G43" s="107"/>
      <c r="H43" s="133">
        <v>1155</v>
      </c>
      <c r="I43" s="133"/>
      <c r="J43" s="133">
        <v>1155</v>
      </c>
      <c r="K43" s="108"/>
      <c r="L43" s="108"/>
      <c r="M43" s="108"/>
      <c r="N43" s="108"/>
      <c r="O43" s="108"/>
      <c r="P43" s="108"/>
    </row>
    <row r="44" spans="2:16" ht="14.25">
      <c r="B44" s="111" t="s">
        <v>229</v>
      </c>
      <c r="C44" s="346" t="s">
        <v>222</v>
      </c>
      <c r="D44" s="347"/>
      <c r="E44" s="107"/>
      <c r="F44" s="107"/>
      <c r="G44" s="107"/>
      <c r="H44" s="133">
        <v>24678</v>
      </c>
      <c r="I44" s="133"/>
      <c r="J44" s="133">
        <v>24678</v>
      </c>
      <c r="K44" s="108"/>
      <c r="L44" s="108"/>
      <c r="M44" s="108"/>
      <c r="N44" s="108"/>
      <c r="O44" s="108"/>
      <c r="P44" s="108"/>
    </row>
    <row r="45" spans="2:16" ht="14.25">
      <c r="B45" s="111" t="s">
        <v>230</v>
      </c>
      <c r="C45" s="346" t="s">
        <v>223</v>
      </c>
      <c r="D45" s="347"/>
      <c r="E45" s="107"/>
      <c r="F45" s="107"/>
      <c r="G45" s="107"/>
      <c r="H45" s="133">
        <v>1690</v>
      </c>
      <c r="I45" s="133"/>
      <c r="J45" s="133">
        <v>1690</v>
      </c>
      <c r="K45" s="108"/>
      <c r="L45" s="108"/>
      <c r="M45" s="108"/>
      <c r="N45" s="108"/>
      <c r="O45" s="108"/>
      <c r="P45" s="108"/>
    </row>
    <row r="46" spans="2:16" ht="14.25">
      <c r="B46" s="111" t="s">
        <v>231</v>
      </c>
      <c r="C46" s="346" t="s">
        <v>224</v>
      </c>
      <c r="D46" s="347"/>
      <c r="E46" s="107"/>
      <c r="F46" s="107"/>
      <c r="G46" s="107"/>
      <c r="H46" s="133">
        <v>1657</v>
      </c>
      <c r="I46" s="133"/>
      <c r="J46" s="133">
        <v>1657</v>
      </c>
      <c r="K46" s="108"/>
      <c r="L46" s="108"/>
      <c r="M46" s="108"/>
      <c r="N46" s="108"/>
      <c r="O46" s="108"/>
      <c r="P46" s="108"/>
    </row>
    <row r="47" spans="2:16" ht="14.25">
      <c r="B47" s="111" t="s">
        <v>270</v>
      </c>
      <c r="C47" s="346" t="s">
        <v>225</v>
      </c>
      <c r="D47" s="347"/>
      <c r="E47" s="107"/>
      <c r="F47" s="107"/>
      <c r="G47" s="107"/>
      <c r="H47" s="133">
        <v>2100</v>
      </c>
      <c r="I47" s="133"/>
      <c r="J47" s="133">
        <v>2100</v>
      </c>
      <c r="K47" s="108"/>
      <c r="L47" s="108"/>
      <c r="M47" s="108"/>
      <c r="N47" s="108"/>
      <c r="O47" s="108"/>
      <c r="P47" s="108"/>
    </row>
    <row r="48" spans="2:16" ht="14.25">
      <c r="B48" s="189" t="s">
        <v>50</v>
      </c>
      <c r="C48" s="354" t="s">
        <v>271</v>
      </c>
      <c r="D48" s="355"/>
      <c r="E48" s="188"/>
      <c r="F48" s="188"/>
      <c r="G48" s="188"/>
      <c r="H48" s="190"/>
      <c r="I48" s="190"/>
      <c r="J48" s="190"/>
      <c r="K48" s="108"/>
      <c r="L48" s="108"/>
      <c r="M48" s="108"/>
      <c r="N48" s="108"/>
      <c r="O48" s="108"/>
      <c r="P48" s="108"/>
    </row>
    <row r="49" spans="2:10" ht="15" thickBot="1">
      <c r="B49" s="113"/>
      <c r="C49" s="348" t="s">
        <v>236</v>
      </c>
      <c r="D49" s="349"/>
      <c r="E49" s="114"/>
      <c r="F49" s="114"/>
      <c r="G49" s="114"/>
      <c r="H49" s="138">
        <v>152375</v>
      </c>
      <c r="I49" s="138">
        <f>I27+I35</f>
        <v>-873</v>
      </c>
      <c r="J49" s="138">
        <f>J27+J35+J40</f>
        <v>151502</v>
      </c>
    </row>
  </sheetData>
  <sheetProtection/>
  <mergeCells count="52">
    <mergeCell ref="C43:D43"/>
    <mergeCell ref="C48:D48"/>
    <mergeCell ref="B8:B9"/>
    <mergeCell ref="B3:O3"/>
    <mergeCell ref="B4:O4"/>
    <mergeCell ref="B6:O6"/>
    <mergeCell ref="B5:J5"/>
    <mergeCell ref="C38:D38"/>
    <mergeCell ref="O8:O9"/>
    <mergeCell ref="C8:D9"/>
    <mergeCell ref="E8:E9"/>
    <mergeCell ref="K8:K9"/>
    <mergeCell ref="F8:F9"/>
    <mergeCell ref="F25:F26"/>
    <mergeCell ref="E25:E26"/>
    <mergeCell ref="C16:D16"/>
    <mergeCell ref="C17:D17"/>
    <mergeCell ref="C13:D13"/>
    <mergeCell ref="C14:D14"/>
    <mergeCell ref="C15:D15"/>
    <mergeCell ref="C21:D21"/>
    <mergeCell ref="C22:D22"/>
    <mergeCell ref="B25:B26"/>
    <mergeCell ref="C25:D26"/>
    <mergeCell ref="N8:N9"/>
    <mergeCell ref="C11:D11"/>
    <mergeCell ref="C12:D12"/>
    <mergeCell ref="G8:G9"/>
    <mergeCell ref="C10:D10"/>
    <mergeCell ref="G25:G26"/>
    <mergeCell ref="C27:D27"/>
    <mergeCell ref="C29:D29"/>
    <mergeCell ref="C34:D34"/>
    <mergeCell ref="C37:D37"/>
    <mergeCell ref="C35:D35"/>
    <mergeCell ref="C32:D32"/>
    <mergeCell ref="C41:D41"/>
    <mergeCell ref="C42:D42"/>
    <mergeCell ref="C36:D36"/>
    <mergeCell ref="C40:D40"/>
    <mergeCell ref="C30:D30"/>
    <mergeCell ref="C31:D31"/>
    <mergeCell ref="C18:D18"/>
    <mergeCell ref="C39:D39"/>
    <mergeCell ref="C19:D19"/>
    <mergeCell ref="C49:D49"/>
    <mergeCell ref="C47:D47"/>
    <mergeCell ref="C44:D44"/>
    <mergeCell ref="C28:D28"/>
    <mergeCell ref="C33:D33"/>
    <mergeCell ref="C45:D45"/>
    <mergeCell ref="C46:D46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6"/>
  <sheetViews>
    <sheetView zoomScalePageLayoutView="0" workbookViewId="0" topLeftCell="B1">
      <selection activeCell="H21" sqref="H21"/>
    </sheetView>
  </sheetViews>
  <sheetFormatPr defaultColWidth="9.140625" defaultRowHeight="15"/>
  <cols>
    <col min="1" max="1" width="0" style="0" hidden="1" customWidth="1"/>
    <col min="2" max="2" width="6.8515625" style="0" customWidth="1"/>
    <col min="3" max="3" width="8.421875" style="0" customWidth="1"/>
    <col min="4" max="4" width="55.140625" style="0" customWidth="1"/>
    <col min="5" max="5" width="11.7109375" style="0" hidden="1" customWidth="1"/>
    <col min="6" max="6" width="9.8515625" style="0" hidden="1" customWidth="1"/>
    <col min="7" max="7" width="10.7109375" style="0" hidden="1" customWidth="1"/>
    <col min="8" max="9" width="15.7109375" style="0" customWidth="1"/>
    <col min="10" max="10" width="19.7109375" style="0" customWidth="1"/>
    <col min="11" max="11" width="11.7109375" style="0" hidden="1" customWidth="1"/>
    <col min="12" max="13" width="9.140625" style="0" hidden="1" customWidth="1"/>
    <col min="14" max="14" width="12.140625" style="0" hidden="1" customWidth="1"/>
  </cols>
  <sheetData>
    <row r="1" ht="14.25">
      <c r="J1" s="1" t="s">
        <v>74</v>
      </c>
    </row>
    <row r="3" spans="2:14" ht="14.25"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</row>
    <row r="4" spans="2:14" ht="21" customHeight="1">
      <c r="B4" s="321" t="s">
        <v>104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</row>
    <row r="5" spans="2:14" ht="21" customHeight="1">
      <c r="B5" s="321" t="s">
        <v>272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</row>
    <row r="6" spans="2:13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5" thickBot="1">
      <c r="B8" s="2"/>
      <c r="C8" s="2"/>
      <c r="D8" s="2"/>
      <c r="E8" s="2"/>
      <c r="F8" s="2"/>
      <c r="G8" s="2"/>
      <c r="H8" s="2"/>
      <c r="I8" s="2"/>
      <c r="J8" s="1" t="s">
        <v>106</v>
      </c>
      <c r="K8" s="2"/>
      <c r="L8" s="2"/>
      <c r="M8" s="2"/>
    </row>
    <row r="9" spans="2:14" ht="15" customHeight="1">
      <c r="B9" s="146" t="s">
        <v>135</v>
      </c>
      <c r="C9" s="139"/>
      <c r="D9" s="375" t="s">
        <v>31</v>
      </c>
      <c r="E9" s="368"/>
      <c r="F9" s="366"/>
      <c r="G9" s="377"/>
      <c r="H9" s="303" t="s">
        <v>239</v>
      </c>
      <c r="I9" s="117" t="s">
        <v>264</v>
      </c>
      <c r="J9" s="118" t="s">
        <v>239</v>
      </c>
      <c r="K9" s="370"/>
      <c r="L9" s="2"/>
      <c r="M9" s="2"/>
      <c r="N9" s="364" t="s">
        <v>71</v>
      </c>
    </row>
    <row r="10" spans="2:14" ht="14.25">
      <c r="B10" s="147"/>
      <c r="C10" s="46"/>
      <c r="D10" s="376"/>
      <c r="E10" s="369"/>
      <c r="F10" s="367"/>
      <c r="G10" s="378"/>
      <c r="H10" s="304" t="s">
        <v>0</v>
      </c>
      <c r="I10" s="305"/>
      <c r="J10" s="119" t="s">
        <v>0</v>
      </c>
      <c r="K10" s="370"/>
      <c r="L10" s="2"/>
      <c r="M10" s="2"/>
      <c r="N10" s="365"/>
    </row>
    <row r="11" spans="2:14" ht="14.25">
      <c r="B11" s="147" t="s">
        <v>49</v>
      </c>
      <c r="C11" s="46"/>
      <c r="D11" s="154" t="s">
        <v>238</v>
      </c>
      <c r="E11" s="82"/>
      <c r="F11" s="80"/>
      <c r="G11" s="80"/>
      <c r="H11" s="295">
        <v>6999</v>
      </c>
      <c r="I11" s="291"/>
      <c r="J11" s="156">
        <v>6999</v>
      </c>
      <c r="K11" s="102"/>
      <c r="L11" s="2"/>
      <c r="M11" s="2"/>
      <c r="N11" s="81"/>
    </row>
    <row r="12" spans="2:14" ht="14.25">
      <c r="B12" s="148" t="s">
        <v>49</v>
      </c>
      <c r="C12" s="17" t="s">
        <v>2</v>
      </c>
      <c r="D12" s="97" t="s">
        <v>232</v>
      </c>
      <c r="E12" s="82"/>
      <c r="F12" s="80"/>
      <c r="G12" s="80"/>
      <c r="H12" s="27">
        <v>6810</v>
      </c>
      <c r="I12" s="292"/>
      <c r="J12" s="76">
        <v>6810</v>
      </c>
      <c r="K12" s="102"/>
      <c r="L12" s="2"/>
      <c r="M12" s="2"/>
      <c r="N12" s="81"/>
    </row>
    <row r="13" spans="2:14" ht="14.25">
      <c r="B13" s="290" t="s">
        <v>49</v>
      </c>
      <c r="C13" s="85" t="s">
        <v>3</v>
      </c>
      <c r="D13" s="286" t="s">
        <v>258</v>
      </c>
      <c r="E13" s="287"/>
      <c r="F13" s="288"/>
      <c r="G13" s="288"/>
      <c r="H13" s="27">
        <v>189</v>
      </c>
      <c r="I13" s="293"/>
      <c r="J13" s="76">
        <v>189</v>
      </c>
      <c r="K13" s="102"/>
      <c r="L13" s="2"/>
      <c r="M13" s="2"/>
      <c r="N13" s="81"/>
    </row>
    <row r="14" spans="2:14" ht="14.25">
      <c r="B14" s="290" t="s">
        <v>49</v>
      </c>
      <c r="C14" s="85" t="s">
        <v>5</v>
      </c>
      <c r="D14" s="286" t="s">
        <v>325</v>
      </c>
      <c r="E14" s="287"/>
      <c r="F14" s="288"/>
      <c r="G14" s="288"/>
      <c r="H14" s="27"/>
      <c r="I14" s="293">
        <v>23</v>
      </c>
      <c r="J14" s="76">
        <v>23</v>
      </c>
      <c r="K14" s="102"/>
      <c r="L14" s="2"/>
      <c r="M14" s="2"/>
      <c r="N14" s="81"/>
    </row>
    <row r="15" spans="2:14" ht="24" customHeight="1" thickBot="1">
      <c r="B15" s="372" t="s">
        <v>240</v>
      </c>
      <c r="C15" s="373"/>
      <c r="D15" s="374"/>
      <c r="E15" s="149"/>
      <c r="F15" s="149"/>
      <c r="G15" s="149"/>
      <c r="H15" s="165">
        <v>6999</v>
      </c>
      <c r="I15" s="294">
        <f>SUM(I11:I14)</f>
        <v>23</v>
      </c>
      <c r="J15" s="150">
        <f>SUM(J12:J14)</f>
        <v>7022</v>
      </c>
      <c r="K15" s="289"/>
      <c r="L15" s="25"/>
      <c r="M15" s="25"/>
      <c r="N15" s="26"/>
    </row>
    <row r="16" spans="2:13" ht="14.25">
      <c r="B16" s="6"/>
      <c r="C16" s="6"/>
      <c r="D16" s="6"/>
      <c r="E16" s="6"/>
      <c r="F16" s="6"/>
      <c r="G16" s="6"/>
      <c r="H16" s="6"/>
      <c r="I16" s="6"/>
      <c r="J16" s="2"/>
      <c r="K16" s="2"/>
      <c r="L16" s="2"/>
      <c r="M16" s="2"/>
    </row>
  </sheetData>
  <sheetProtection/>
  <mergeCells count="10">
    <mergeCell ref="N9:N10"/>
    <mergeCell ref="B3:N3"/>
    <mergeCell ref="B4:N4"/>
    <mergeCell ref="B5:N5"/>
    <mergeCell ref="B15:D15"/>
    <mergeCell ref="E9:E10"/>
    <mergeCell ref="K9:K10"/>
    <mergeCell ref="F9:F10"/>
    <mergeCell ref="D9:D10"/>
    <mergeCell ref="G9:G10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6">
      <selection activeCell="C9" sqref="C9"/>
    </sheetView>
  </sheetViews>
  <sheetFormatPr defaultColWidth="9.140625" defaultRowHeight="15"/>
  <cols>
    <col min="1" max="1" width="7.28125" style="0" customWidth="1"/>
    <col min="2" max="2" width="37.140625" style="0" customWidth="1"/>
    <col min="3" max="3" width="23.8515625" style="0" customWidth="1"/>
    <col min="4" max="4" width="17.7109375" style="0" customWidth="1"/>
    <col min="5" max="5" width="19.28125" style="0" customWidth="1"/>
    <col min="6" max="6" width="9.8515625" style="0" hidden="1" customWidth="1"/>
    <col min="7" max="7" width="10.28125" style="0" hidden="1" customWidth="1"/>
    <col min="8" max="8" width="9.57421875" style="0" hidden="1" customWidth="1"/>
    <col min="9" max="9" width="13.00390625" style="0" customWidth="1"/>
    <col min="10" max="10" width="12.7109375" style="0" customWidth="1"/>
    <col min="11" max="11" width="11.28125" style="0" customWidth="1"/>
    <col min="12" max="12" width="11.140625" style="0" customWidth="1"/>
  </cols>
  <sheetData>
    <row r="1" spans="2:9" ht="14.25">
      <c r="B1" s="306" t="s">
        <v>132</v>
      </c>
      <c r="C1" s="306"/>
      <c r="D1" s="306"/>
      <c r="E1" s="381"/>
      <c r="H1" s="306"/>
      <c r="I1" s="381"/>
    </row>
    <row r="2" spans="1:12" ht="21" customHeight="1">
      <c r="A2" s="321" t="s">
        <v>104</v>
      </c>
      <c r="B2" s="329"/>
      <c r="C2" s="329"/>
      <c r="D2" s="329"/>
      <c r="E2" s="329"/>
      <c r="F2" s="329"/>
      <c r="G2" s="329"/>
      <c r="H2" s="329"/>
      <c r="I2" s="329"/>
      <c r="J2" s="16"/>
      <c r="K2" s="16"/>
      <c r="L2" s="16"/>
    </row>
    <row r="3" spans="1:12" ht="21" customHeight="1">
      <c r="A3" s="321" t="s">
        <v>273</v>
      </c>
      <c r="B3" s="321"/>
      <c r="C3" s="321"/>
      <c r="D3" s="321"/>
      <c r="E3" s="321"/>
      <c r="F3" s="321"/>
      <c r="G3" s="321"/>
      <c r="H3" s="321"/>
      <c r="I3" s="321"/>
      <c r="J3" s="32"/>
      <c r="K3" s="32"/>
      <c r="L3" s="32"/>
    </row>
    <row r="4" spans="1:10" ht="14.25">
      <c r="A4" s="2"/>
      <c r="B4" s="2"/>
      <c r="C4" s="2"/>
      <c r="D4" s="2"/>
      <c r="E4" s="2"/>
      <c r="F4" s="2"/>
      <c r="G4" s="2"/>
      <c r="H4" s="1" t="s">
        <v>74</v>
      </c>
      <c r="I4" s="2"/>
      <c r="J4" s="2"/>
    </row>
    <row r="5" spans="1:8" ht="36.75" customHeight="1">
      <c r="A5" s="323" t="s">
        <v>33</v>
      </c>
      <c r="B5" s="323"/>
      <c r="C5" s="323"/>
      <c r="D5" s="323"/>
      <c r="E5" s="323"/>
      <c r="F5" s="323"/>
      <c r="G5" s="323"/>
      <c r="H5" s="323"/>
    </row>
    <row r="6" spans="1:8" ht="14.25" customHeight="1" thickBot="1">
      <c r="A6" s="14"/>
      <c r="B6" s="14"/>
      <c r="C6" s="14"/>
      <c r="D6" s="14"/>
      <c r="E6" s="151" t="s">
        <v>106</v>
      </c>
      <c r="F6" s="14"/>
      <c r="G6" s="14"/>
      <c r="H6" s="14"/>
    </row>
    <row r="7" spans="1:8" ht="21.75" customHeight="1">
      <c r="A7" s="95" t="s">
        <v>135</v>
      </c>
      <c r="B7" s="98" t="s">
        <v>31</v>
      </c>
      <c r="C7" s="115" t="s">
        <v>314</v>
      </c>
      <c r="D7" s="124" t="s">
        <v>264</v>
      </c>
      <c r="E7" s="115" t="s">
        <v>70</v>
      </c>
      <c r="F7" s="121"/>
      <c r="G7" s="62"/>
      <c r="H7" s="63"/>
    </row>
    <row r="8" spans="1:8" ht="14.25">
      <c r="A8" s="64" t="s">
        <v>2</v>
      </c>
      <c r="B8" s="4" t="s">
        <v>35</v>
      </c>
      <c r="C8" s="265">
        <v>12779</v>
      </c>
      <c r="D8" s="248">
        <v>15</v>
      </c>
      <c r="E8" s="265">
        <v>12794</v>
      </c>
      <c r="F8" s="122"/>
      <c r="G8" s="18"/>
      <c r="H8" s="50"/>
    </row>
    <row r="9" spans="1:8" ht="14.25">
      <c r="A9" s="64" t="s">
        <v>3</v>
      </c>
      <c r="B9" s="4" t="s">
        <v>37</v>
      </c>
      <c r="C9" s="265">
        <v>137959</v>
      </c>
      <c r="D9" s="248">
        <v>-902</v>
      </c>
      <c r="E9" s="265">
        <v>137057</v>
      </c>
      <c r="F9" s="122"/>
      <c r="G9" s="18"/>
      <c r="H9" s="50"/>
    </row>
    <row r="10" spans="1:8" ht="14.25">
      <c r="A10" s="64" t="s">
        <v>5</v>
      </c>
      <c r="B10" s="4" t="s">
        <v>38</v>
      </c>
      <c r="C10" s="265"/>
      <c r="D10" s="248"/>
      <c r="E10" s="265"/>
      <c r="F10" s="122"/>
      <c r="G10" s="18"/>
      <c r="H10" s="50"/>
    </row>
    <row r="11" spans="1:8" ht="14.25">
      <c r="A11" s="64" t="s">
        <v>6</v>
      </c>
      <c r="B11" s="4" t="s">
        <v>112</v>
      </c>
      <c r="C11" s="265"/>
      <c r="D11" s="248"/>
      <c r="E11" s="265"/>
      <c r="F11" s="122"/>
      <c r="G11" s="18"/>
      <c r="H11" s="50"/>
    </row>
    <row r="12" spans="1:8" ht="14.25" hidden="1">
      <c r="A12" s="64" t="s">
        <v>17</v>
      </c>
      <c r="B12" s="4"/>
      <c r="C12" s="265"/>
      <c r="D12" s="248"/>
      <c r="E12" s="265"/>
      <c r="F12" s="122"/>
      <c r="G12" s="18"/>
      <c r="H12" s="50"/>
    </row>
    <row r="13" spans="1:8" ht="14.25">
      <c r="A13" s="382" t="s">
        <v>69</v>
      </c>
      <c r="B13" s="383"/>
      <c r="C13" s="266">
        <v>150738</v>
      </c>
      <c r="D13" s="249">
        <v>-887</v>
      </c>
      <c r="E13" s="266">
        <f>SUM(E8:E12)</f>
        <v>149851</v>
      </c>
      <c r="F13" s="122"/>
      <c r="G13" s="18"/>
      <c r="H13" s="50"/>
    </row>
    <row r="14" spans="1:8" ht="14.25" hidden="1">
      <c r="A14" s="65" t="s">
        <v>20</v>
      </c>
      <c r="B14" s="4"/>
      <c r="C14" s="265"/>
      <c r="D14" s="248"/>
      <c r="E14" s="265"/>
      <c r="F14" s="122"/>
      <c r="G14" s="18"/>
      <c r="H14" s="50"/>
    </row>
    <row r="15" spans="1:8" ht="14.25">
      <c r="A15" s="65" t="s">
        <v>17</v>
      </c>
      <c r="B15" s="5" t="s">
        <v>139</v>
      </c>
      <c r="C15" s="266"/>
      <c r="D15" s="249"/>
      <c r="E15" s="266"/>
      <c r="F15" s="122"/>
      <c r="G15" s="18"/>
      <c r="H15" s="50"/>
    </row>
    <row r="16" spans="1:8" ht="14.25">
      <c r="A16" s="155" t="s">
        <v>9</v>
      </c>
      <c r="B16" s="5" t="s">
        <v>39</v>
      </c>
      <c r="C16" s="266">
        <v>12056</v>
      </c>
      <c r="D16" s="249"/>
      <c r="E16" s="266">
        <v>12056</v>
      </c>
      <c r="F16" s="122"/>
      <c r="G16" s="18"/>
      <c r="H16" s="50"/>
    </row>
    <row r="17" spans="1:8" ht="15" thickBot="1">
      <c r="A17" s="379" t="s">
        <v>40</v>
      </c>
      <c r="B17" s="380"/>
      <c r="C17" s="126">
        <v>162794</v>
      </c>
      <c r="D17" s="126"/>
      <c r="E17" s="126">
        <f>E13+E16</f>
        <v>161907</v>
      </c>
      <c r="F17" s="123"/>
      <c r="G17" s="66"/>
      <c r="H17" s="67"/>
    </row>
    <row r="18" ht="14.25" hidden="1">
      <c r="A18" s="3"/>
    </row>
    <row r="19" ht="14.25" hidden="1">
      <c r="A19" s="3"/>
    </row>
    <row r="20" ht="14.25">
      <c r="A20" s="3"/>
    </row>
    <row r="21" spans="1:8" ht="24.75" customHeight="1">
      <c r="A21" s="323" t="s">
        <v>34</v>
      </c>
      <c r="B21" s="323"/>
      <c r="C21" s="323"/>
      <c r="D21" s="323"/>
      <c r="E21" s="323"/>
      <c r="F21" s="323"/>
      <c r="G21" s="323"/>
      <c r="H21" s="323"/>
    </row>
    <row r="22" spans="1:8" ht="14.25" customHeight="1" thickBot="1">
      <c r="A22" s="14"/>
      <c r="B22" s="14"/>
      <c r="C22" s="14"/>
      <c r="D22" s="14"/>
      <c r="E22" s="151" t="s">
        <v>106</v>
      </c>
      <c r="F22" s="14"/>
      <c r="G22" s="14"/>
      <c r="H22" s="14"/>
    </row>
    <row r="23" spans="1:8" ht="22.5" customHeight="1">
      <c r="A23" s="96" t="s">
        <v>135</v>
      </c>
      <c r="B23" s="99" t="s">
        <v>31</v>
      </c>
      <c r="C23" s="115" t="s">
        <v>70</v>
      </c>
      <c r="D23" s="124" t="s">
        <v>264</v>
      </c>
      <c r="E23" s="115" t="s">
        <v>70</v>
      </c>
      <c r="F23" s="127"/>
      <c r="G23" s="62"/>
      <c r="H23" s="63"/>
    </row>
    <row r="24" spans="1:8" ht="14.25">
      <c r="A24" s="65" t="s">
        <v>41</v>
      </c>
      <c r="B24" s="19" t="s">
        <v>42</v>
      </c>
      <c r="C24" s="133">
        <v>93456</v>
      </c>
      <c r="D24" s="27">
        <v>-1008</v>
      </c>
      <c r="E24" s="133">
        <v>92448</v>
      </c>
      <c r="F24" s="128"/>
      <c r="G24" s="22"/>
      <c r="H24" s="41"/>
    </row>
    <row r="25" spans="1:8" ht="14.25">
      <c r="A25" s="65" t="s">
        <v>3</v>
      </c>
      <c r="B25" s="19" t="s">
        <v>43</v>
      </c>
      <c r="C25" s="133">
        <v>24546</v>
      </c>
      <c r="D25" s="27">
        <v>135</v>
      </c>
      <c r="E25" s="133">
        <v>24681</v>
      </c>
      <c r="F25" s="128"/>
      <c r="G25" s="22"/>
      <c r="H25" s="41"/>
    </row>
    <row r="26" spans="1:8" ht="14.25">
      <c r="A26" s="65" t="s">
        <v>5</v>
      </c>
      <c r="B26" s="19" t="s">
        <v>16</v>
      </c>
      <c r="C26" s="133">
        <v>37793</v>
      </c>
      <c r="D26" s="27">
        <v>-37</v>
      </c>
      <c r="E26" s="133">
        <v>37756</v>
      </c>
      <c r="F26" s="128"/>
      <c r="G26" s="22"/>
      <c r="H26" s="41"/>
    </row>
    <row r="27" spans="1:8" ht="14.25">
      <c r="A27" s="65" t="s">
        <v>6</v>
      </c>
      <c r="B27" s="19" t="s">
        <v>44</v>
      </c>
      <c r="C27" s="133"/>
      <c r="D27" s="27"/>
      <c r="E27" s="133"/>
      <c r="F27" s="128"/>
      <c r="G27" s="22"/>
      <c r="H27" s="41"/>
    </row>
    <row r="28" spans="1:8" ht="14.25">
      <c r="A28" s="65" t="s">
        <v>17</v>
      </c>
      <c r="B28" s="19" t="s">
        <v>137</v>
      </c>
      <c r="C28" s="133">
        <v>6999</v>
      </c>
      <c r="D28" s="27">
        <v>23</v>
      </c>
      <c r="E28" s="133">
        <v>7022</v>
      </c>
      <c r="F28" s="128"/>
      <c r="G28" s="22"/>
      <c r="H28" s="41"/>
    </row>
    <row r="29" spans="1:8" ht="14.25">
      <c r="A29" s="65" t="s">
        <v>9</v>
      </c>
      <c r="B29" s="19" t="s">
        <v>108</v>
      </c>
      <c r="C29" s="133"/>
      <c r="D29" s="27"/>
      <c r="E29" s="133"/>
      <c r="F29" s="128"/>
      <c r="G29" s="22"/>
      <c r="H29" s="41"/>
    </row>
    <row r="30" spans="1:8" ht="14.25">
      <c r="A30" s="65" t="s">
        <v>19</v>
      </c>
      <c r="B30" s="19" t="s">
        <v>29</v>
      </c>
      <c r="C30" s="133"/>
      <c r="D30" s="27"/>
      <c r="E30" s="133"/>
      <c r="F30" s="128"/>
      <c r="G30" s="22"/>
      <c r="H30" s="41"/>
    </row>
    <row r="31" spans="1:8" ht="14.25">
      <c r="A31" s="68" t="s">
        <v>72</v>
      </c>
      <c r="B31" s="29"/>
      <c r="C31" s="132">
        <f>SUM(C24:C30)</f>
        <v>162794</v>
      </c>
      <c r="D31" s="267">
        <f>SUM(D24:D30)</f>
        <v>-887</v>
      </c>
      <c r="E31" s="132">
        <f>SUM(E24:E30)</f>
        <v>161907</v>
      </c>
      <c r="F31" s="128"/>
      <c r="G31" s="22"/>
      <c r="H31" s="41"/>
    </row>
    <row r="32" spans="1:8" s="30" customFormat="1" ht="14.25">
      <c r="A32" s="65" t="s">
        <v>20</v>
      </c>
      <c r="B32" s="20" t="s">
        <v>138</v>
      </c>
      <c r="C32" s="132"/>
      <c r="D32" s="267"/>
      <c r="E32" s="132"/>
      <c r="F32" s="128"/>
      <c r="G32" s="22"/>
      <c r="H32" s="41"/>
    </row>
    <row r="33" spans="1:8" ht="14.25" hidden="1">
      <c r="A33" s="65" t="s">
        <v>21</v>
      </c>
      <c r="B33" s="19" t="s">
        <v>29</v>
      </c>
      <c r="C33" s="76"/>
      <c r="D33" s="76"/>
      <c r="E33" s="76"/>
      <c r="F33" s="128"/>
      <c r="G33" s="22"/>
      <c r="H33" s="41"/>
    </row>
    <row r="34" spans="1:8" ht="15" thickBot="1">
      <c r="A34" s="69" t="s">
        <v>68</v>
      </c>
      <c r="B34" s="70"/>
      <c r="C34" s="77">
        <f>SUM(C31:C33)</f>
        <v>162794</v>
      </c>
      <c r="D34" s="77">
        <f>SUM(D31:D33)</f>
        <v>-887</v>
      </c>
      <c r="E34" s="77">
        <f>SUM(E31:E33)</f>
        <v>161907</v>
      </c>
      <c r="F34" s="128"/>
      <c r="G34" s="22"/>
      <c r="H34" s="41"/>
    </row>
    <row r="35" spans="6:8" ht="15" thickBot="1">
      <c r="F35" s="71"/>
      <c r="G35" s="42"/>
      <c r="H35" s="43"/>
    </row>
  </sheetData>
  <sheetProtection/>
  <mergeCells count="8">
    <mergeCell ref="A21:H21"/>
    <mergeCell ref="A5:H5"/>
    <mergeCell ref="A17:B17"/>
    <mergeCell ref="H1:I1"/>
    <mergeCell ref="A13:B13"/>
    <mergeCell ref="A2:I2"/>
    <mergeCell ref="A3:I3"/>
    <mergeCell ref="B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4">
      <selection activeCell="H30" sqref="H30"/>
    </sheetView>
  </sheetViews>
  <sheetFormatPr defaultColWidth="9.140625" defaultRowHeight="15"/>
  <cols>
    <col min="1" max="1" width="5.8515625" style="0" customWidth="1"/>
    <col min="2" max="2" width="26.140625" style="0" customWidth="1"/>
    <col min="3" max="4" width="7.7109375" style="0" customWidth="1"/>
    <col min="5" max="5" width="6.421875" style="0" customWidth="1"/>
    <col min="6" max="6" width="6.7109375" style="0" customWidth="1"/>
    <col min="7" max="7" width="7.57421875" style="0" customWidth="1"/>
    <col min="8" max="8" width="6.421875" style="0" customWidth="1"/>
    <col min="9" max="9" width="6.7109375" style="0" customWidth="1"/>
    <col min="10" max="10" width="6.28125" style="0" customWidth="1"/>
    <col min="11" max="11" width="6.7109375" style="0" customWidth="1"/>
    <col min="12" max="12" width="7.00390625" style="0" customWidth="1"/>
    <col min="13" max="13" width="6.28125" style="0" customWidth="1"/>
    <col min="14" max="14" width="6.421875" style="0" customWidth="1"/>
    <col min="15" max="15" width="10.140625" style="0" customWidth="1"/>
  </cols>
  <sheetData>
    <row r="1" spans="2:15" ht="14.25">
      <c r="B1" s="306" t="s">
        <v>75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 ht="21" customHeight="1">
      <c r="A2" s="384" t="s">
        <v>104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1:15" ht="21" customHeight="1">
      <c r="A3" s="386" t="s">
        <v>274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</row>
    <row r="4" ht="14.25">
      <c r="O4" s="2" t="s">
        <v>106</v>
      </c>
    </row>
    <row r="5" ht="15" thickBot="1">
      <c r="O5" s="2"/>
    </row>
    <row r="6" spans="1:15" ht="14.25">
      <c r="A6" s="166" t="s">
        <v>85</v>
      </c>
      <c r="B6" s="75" t="s">
        <v>330</v>
      </c>
      <c r="C6" s="300" t="s">
        <v>58</v>
      </c>
      <c r="D6" s="301" t="s">
        <v>47</v>
      </c>
      <c r="E6" s="301" t="s">
        <v>48</v>
      </c>
      <c r="F6" s="301" t="s">
        <v>50</v>
      </c>
      <c r="G6" s="301" t="s">
        <v>49</v>
      </c>
      <c r="H6" s="301" t="s">
        <v>51</v>
      </c>
      <c r="I6" s="301" t="s">
        <v>52</v>
      </c>
      <c r="J6" s="301" t="s">
        <v>53</v>
      </c>
      <c r="K6" s="301" t="s">
        <v>54</v>
      </c>
      <c r="L6" s="301" t="s">
        <v>55</v>
      </c>
      <c r="M6" s="301" t="s">
        <v>56</v>
      </c>
      <c r="N6" s="301" t="s">
        <v>57</v>
      </c>
      <c r="O6" s="302" t="s">
        <v>30</v>
      </c>
    </row>
    <row r="7" spans="1:15" ht="14.25">
      <c r="A7" s="38"/>
      <c r="B7" s="73" t="s">
        <v>59</v>
      </c>
      <c r="C7" s="27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48"/>
    </row>
    <row r="8" spans="1:16" ht="14.25">
      <c r="A8" s="38" t="s">
        <v>2</v>
      </c>
      <c r="B8" s="53" t="s">
        <v>35</v>
      </c>
      <c r="C8" s="7">
        <v>979</v>
      </c>
      <c r="D8" s="7">
        <v>983</v>
      </c>
      <c r="E8" s="7">
        <v>981</v>
      </c>
      <c r="F8" s="7">
        <v>985</v>
      </c>
      <c r="G8" s="7">
        <v>986</v>
      </c>
      <c r="H8" s="7">
        <v>989</v>
      </c>
      <c r="I8" s="7">
        <v>991</v>
      </c>
      <c r="J8" s="7">
        <v>983</v>
      </c>
      <c r="K8" s="7">
        <v>993</v>
      </c>
      <c r="L8" s="7">
        <v>987</v>
      </c>
      <c r="M8" s="7">
        <v>984</v>
      </c>
      <c r="N8" s="7">
        <v>1953</v>
      </c>
      <c r="O8" s="48">
        <f>SUM(C8:N8)</f>
        <v>12794</v>
      </c>
      <c r="P8" s="51"/>
    </row>
    <row r="9" spans="1:15" ht="14.25">
      <c r="A9" s="38" t="s">
        <v>3</v>
      </c>
      <c r="B9" s="53" t="s">
        <v>36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8"/>
    </row>
    <row r="10" spans="1:15" ht="14.25">
      <c r="A10" s="38" t="s">
        <v>5</v>
      </c>
      <c r="B10" s="53" t="s">
        <v>60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8"/>
    </row>
    <row r="11" spans="1:15" ht="14.25">
      <c r="A11" s="38" t="s">
        <v>6</v>
      </c>
      <c r="B11" s="53" t="s">
        <v>7</v>
      </c>
      <c r="C11" s="7">
        <v>10443</v>
      </c>
      <c r="D11" s="7">
        <v>10472</v>
      </c>
      <c r="E11" s="7">
        <v>15958</v>
      </c>
      <c r="F11" s="7">
        <v>10521</v>
      </c>
      <c r="G11" s="7">
        <v>10466</v>
      </c>
      <c r="H11" s="7">
        <v>10510</v>
      </c>
      <c r="I11" s="7">
        <v>10493</v>
      </c>
      <c r="J11" s="7">
        <v>9750</v>
      </c>
      <c r="K11" s="7">
        <v>15967</v>
      </c>
      <c r="L11" s="7">
        <v>11398</v>
      </c>
      <c r="M11" s="7">
        <v>10570</v>
      </c>
      <c r="N11" s="7">
        <v>10509</v>
      </c>
      <c r="O11" s="48">
        <f>SUM(C11:N11)</f>
        <v>137057</v>
      </c>
    </row>
    <row r="12" spans="1:15" ht="14.25">
      <c r="A12" s="38" t="s">
        <v>17</v>
      </c>
      <c r="B12" s="53" t="s">
        <v>61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8"/>
    </row>
    <row r="13" spans="1:15" ht="14.25">
      <c r="A13" s="38" t="s">
        <v>9</v>
      </c>
      <c r="B13" s="53" t="s">
        <v>141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48"/>
    </row>
    <row r="14" spans="1:15" ht="14.25">
      <c r="A14" s="38" t="s">
        <v>19</v>
      </c>
      <c r="B14" s="53" t="s">
        <v>10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48"/>
    </row>
    <row r="15" spans="1:16" ht="14.25">
      <c r="A15" s="38" t="s">
        <v>20</v>
      </c>
      <c r="B15" s="53" t="s">
        <v>65</v>
      </c>
      <c r="C15" s="7">
        <v>12056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48">
        <f>SUM(C15:N15)</f>
        <v>12056</v>
      </c>
      <c r="P15" s="51"/>
    </row>
    <row r="16" spans="1:15" ht="14.25">
      <c r="A16" s="38" t="s">
        <v>21</v>
      </c>
      <c r="B16" s="73" t="s">
        <v>30</v>
      </c>
      <c r="C16" s="8">
        <f aca="true" t="shared" si="0" ref="C16:N16">SUM(C8:C15)</f>
        <v>23478</v>
      </c>
      <c r="D16" s="8">
        <f t="shared" si="0"/>
        <v>11455</v>
      </c>
      <c r="E16" s="8">
        <f t="shared" si="0"/>
        <v>16939</v>
      </c>
      <c r="F16" s="8">
        <f t="shared" si="0"/>
        <v>11506</v>
      </c>
      <c r="G16" s="8">
        <f t="shared" si="0"/>
        <v>11452</v>
      </c>
      <c r="H16" s="8">
        <f t="shared" si="0"/>
        <v>11499</v>
      </c>
      <c r="I16" s="8">
        <f t="shared" si="0"/>
        <v>11484</v>
      </c>
      <c r="J16" s="8">
        <f t="shared" si="0"/>
        <v>10733</v>
      </c>
      <c r="K16" s="8">
        <f t="shared" si="0"/>
        <v>16960</v>
      </c>
      <c r="L16" s="8">
        <f t="shared" si="0"/>
        <v>12385</v>
      </c>
      <c r="M16" s="8">
        <f t="shared" si="0"/>
        <v>11554</v>
      </c>
      <c r="N16" s="8">
        <f t="shared" si="0"/>
        <v>12462</v>
      </c>
      <c r="O16" s="48">
        <f>SUM(C16:N16)</f>
        <v>161907</v>
      </c>
    </row>
    <row r="17" spans="1:15" ht="14.25">
      <c r="A17" s="38" t="s">
        <v>45</v>
      </c>
      <c r="B17" s="73" t="s">
        <v>64</v>
      </c>
      <c r="C17" s="7"/>
      <c r="D17" s="7"/>
      <c r="E17" s="7"/>
      <c r="F17" s="7"/>
      <c r="G17" s="7"/>
      <c r="H17" s="7"/>
      <c r="I17" s="28"/>
      <c r="J17" s="7"/>
      <c r="K17" s="7"/>
      <c r="L17" s="7"/>
      <c r="M17" s="7"/>
      <c r="N17" s="7"/>
      <c r="O17" s="58"/>
    </row>
    <row r="18" spans="1:15" ht="14.25">
      <c r="A18" s="38" t="s">
        <v>46</v>
      </c>
      <c r="B18" s="53" t="s">
        <v>42</v>
      </c>
      <c r="C18" s="7">
        <v>8312</v>
      </c>
      <c r="D18" s="7">
        <v>7813</v>
      </c>
      <c r="E18" s="7">
        <v>7654</v>
      </c>
      <c r="F18" s="7">
        <v>7811</v>
      </c>
      <c r="G18" s="7">
        <v>7723</v>
      </c>
      <c r="H18" s="7">
        <v>7714</v>
      </c>
      <c r="I18" s="7">
        <v>7526</v>
      </c>
      <c r="J18" s="7">
        <v>7502</v>
      </c>
      <c r="K18" s="7">
        <v>7615</v>
      </c>
      <c r="L18" s="7">
        <v>7624</v>
      </c>
      <c r="M18" s="7">
        <v>7599</v>
      </c>
      <c r="N18" s="7">
        <v>7555</v>
      </c>
      <c r="O18" s="48">
        <f>SUM(C18:N18)</f>
        <v>92448</v>
      </c>
    </row>
    <row r="19" spans="1:15" ht="14.25">
      <c r="A19" s="38" t="s">
        <v>77</v>
      </c>
      <c r="B19" s="53" t="s">
        <v>62</v>
      </c>
      <c r="C19" s="7">
        <v>2035</v>
      </c>
      <c r="D19" s="7">
        <v>2003</v>
      </c>
      <c r="E19" s="7">
        <v>1998</v>
      </c>
      <c r="F19" s="7">
        <v>2015</v>
      </c>
      <c r="G19" s="7">
        <v>2008</v>
      </c>
      <c r="H19" s="7">
        <v>2007</v>
      </c>
      <c r="I19" s="7">
        <v>2050</v>
      </c>
      <c r="J19" s="7">
        <v>2035</v>
      </c>
      <c r="K19" s="7">
        <v>2037</v>
      </c>
      <c r="L19" s="7">
        <v>2049</v>
      </c>
      <c r="M19" s="7">
        <v>2145</v>
      </c>
      <c r="N19" s="7">
        <v>2299</v>
      </c>
      <c r="O19" s="48">
        <f>SUM(C19:N19)</f>
        <v>24681</v>
      </c>
    </row>
    <row r="20" spans="1:15" ht="14.25">
      <c r="A20" s="38" t="s">
        <v>78</v>
      </c>
      <c r="B20" s="53" t="s">
        <v>16</v>
      </c>
      <c r="C20" s="7">
        <v>3512</v>
      </c>
      <c r="D20" s="7">
        <v>3112</v>
      </c>
      <c r="E20" s="7">
        <v>2968</v>
      </c>
      <c r="F20" s="7">
        <v>3084</v>
      </c>
      <c r="G20" s="7">
        <v>3002</v>
      </c>
      <c r="H20" s="7">
        <v>2968</v>
      </c>
      <c r="I20" s="7">
        <v>2852</v>
      </c>
      <c r="J20" s="7">
        <v>2919</v>
      </c>
      <c r="K20" s="7">
        <v>3005</v>
      </c>
      <c r="L20" s="7">
        <v>3125</v>
      </c>
      <c r="M20" s="7">
        <v>3597</v>
      </c>
      <c r="N20" s="7">
        <v>3612</v>
      </c>
      <c r="O20" s="48">
        <f>SUM(C20:N20)</f>
        <v>37756</v>
      </c>
    </row>
    <row r="21" spans="1:15" ht="14.25">
      <c r="A21" s="38" t="s">
        <v>79</v>
      </c>
      <c r="B21" s="53" t="s">
        <v>44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58"/>
    </row>
    <row r="22" spans="1:15" ht="14.25">
      <c r="A22" s="38" t="s">
        <v>80</v>
      </c>
      <c r="B22" s="53" t="s">
        <v>63</v>
      </c>
      <c r="C22" s="7">
        <v>564</v>
      </c>
      <c r="D22" s="7">
        <v>564</v>
      </c>
      <c r="E22" s="7">
        <v>753</v>
      </c>
      <c r="F22" s="7">
        <v>564</v>
      </c>
      <c r="G22" s="7">
        <v>564</v>
      </c>
      <c r="H22" s="7">
        <v>587</v>
      </c>
      <c r="I22" s="7">
        <v>606</v>
      </c>
      <c r="J22" s="7">
        <v>564</v>
      </c>
      <c r="K22" s="7">
        <v>564</v>
      </c>
      <c r="L22" s="7">
        <v>564</v>
      </c>
      <c r="M22" s="7">
        <v>564</v>
      </c>
      <c r="N22" s="7">
        <v>564</v>
      </c>
      <c r="O22" s="48">
        <f>SUM(C22:N22)</f>
        <v>7022</v>
      </c>
    </row>
    <row r="23" spans="1:15" ht="14.25">
      <c r="A23" s="38" t="s">
        <v>81</v>
      </c>
      <c r="B23" s="53" t="s">
        <v>22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58"/>
    </row>
    <row r="24" spans="1:15" ht="14.25">
      <c r="A24" s="38" t="s">
        <v>82</v>
      </c>
      <c r="B24" s="53" t="s">
        <v>108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8"/>
    </row>
    <row r="25" spans="1:15" ht="14.25">
      <c r="A25" s="38" t="s">
        <v>83</v>
      </c>
      <c r="B25" s="53" t="s">
        <v>29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8"/>
    </row>
    <row r="26" spans="1:15" ht="15" thickBot="1">
      <c r="A26" s="74" t="s">
        <v>84</v>
      </c>
      <c r="B26" s="69" t="s">
        <v>30</v>
      </c>
      <c r="C26" s="39">
        <f aca="true" t="shared" si="1" ref="C26:N26">SUM(C18:C25)</f>
        <v>14423</v>
      </c>
      <c r="D26" s="39">
        <f t="shared" si="1"/>
        <v>13492</v>
      </c>
      <c r="E26" s="39">
        <f t="shared" si="1"/>
        <v>13373</v>
      </c>
      <c r="F26" s="39">
        <f t="shared" si="1"/>
        <v>13474</v>
      </c>
      <c r="G26" s="39">
        <f t="shared" si="1"/>
        <v>13297</v>
      </c>
      <c r="H26" s="39">
        <f t="shared" si="1"/>
        <v>13276</v>
      </c>
      <c r="I26" s="39">
        <f t="shared" si="1"/>
        <v>13034</v>
      </c>
      <c r="J26" s="39">
        <f t="shared" si="1"/>
        <v>13020</v>
      </c>
      <c r="K26" s="39">
        <f t="shared" si="1"/>
        <v>13221</v>
      </c>
      <c r="L26" s="39">
        <f t="shared" si="1"/>
        <v>13362</v>
      </c>
      <c r="M26" s="39">
        <f t="shared" si="1"/>
        <v>13905</v>
      </c>
      <c r="N26" s="39">
        <f t="shared" si="1"/>
        <v>14030</v>
      </c>
      <c r="O26" s="49">
        <f>SUM(O18:O25)</f>
        <v>161907</v>
      </c>
    </row>
  </sheetData>
  <sheetProtection/>
  <mergeCells count="3">
    <mergeCell ref="B1:O1"/>
    <mergeCell ref="A2:O2"/>
    <mergeCell ref="A3:O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6"/>
  <sheetViews>
    <sheetView view="pageLayout" workbookViewId="0" topLeftCell="C1">
      <selection activeCell="E9" sqref="E9:F9"/>
    </sheetView>
  </sheetViews>
  <sheetFormatPr defaultColWidth="9.140625" defaultRowHeight="15"/>
  <cols>
    <col min="1" max="1" width="4.140625" style="0" customWidth="1"/>
    <col min="2" max="2" width="8.421875" style="0" customWidth="1"/>
    <col min="3" max="3" width="31.421875" style="0" customWidth="1"/>
    <col min="4" max="4" width="29.140625" style="0" customWidth="1"/>
    <col min="5" max="5" width="13.00390625" style="0" customWidth="1"/>
    <col min="6" max="6" width="13.7109375" style="0" customWidth="1"/>
    <col min="7" max="7" width="12.28125" style="0" customWidth="1"/>
    <col min="8" max="8" width="13.421875" style="0" customWidth="1"/>
    <col min="9" max="9" width="13.140625" style="0" customWidth="1"/>
    <col min="10" max="10" width="13.7109375" style="0" customWidth="1"/>
    <col min="11" max="11" width="10.7109375" style="0" hidden="1" customWidth="1"/>
    <col min="12" max="12" width="6.00390625" style="0" hidden="1" customWidth="1"/>
    <col min="13" max="17" width="9.140625" style="0" hidden="1" customWidth="1"/>
    <col min="18" max="18" width="8.28125" style="0" customWidth="1"/>
    <col min="19" max="22" width="9.140625" style="0" hidden="1" customWidth="1"/>
    <col min="23" max="23" width="7.00390625" style="0" customWidth="1"/>
    <col min="24" max="28" width="9.140625" style="0" hidden="1" customWidth="1"/>
  </cols>
  <sheetData>
    <row r="2" spans="10:12" ht="14.25">
      <c r="J2" s="88" t="s">
        <v>190</v>
      </c>
      <c r="K2" s="89"/>
      <c r="L2" s="89"/>
    </row>
    <row r="3" spans="11:12" ht="14.25">
      <c r="K3" s="52"/>
      <c r="L3" s="52"/>
    </row>
    <row r="4" spans="11:14" ht="14.25">
      <c r="K4" s="385"/>
      <c r="L4" s="385"/>
      <c r="M4" s="16"/>
      <c r="N4" s="16"/>
    </row>
    <row r="5" spans="1:14" ht="21" customHeight="1">
      <c r="A5" s="321" t="s">
        <v>104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2"/>
      <c r="N5" s="2"/>
    </row>
    <row r="6" spans="1:14" ht="21" customHeight="1">
      <c r="A6" s="321" t="s">
        <v>275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2"/>
      <c r="N6" s="2"/>
    </row>
    <row r="7" spans="1:14" ht="21" customHeight="1">
      <c r="A7" s="321" t="s">
        <v>276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6"/>
      <c r="N7" s="16"/>
    </row>
    <row r="8" spans="1:14" ht="15" thickBot="1">
      <c r="A8" s="2"/>
      <c r="B8" s="2"/>
      <c r="C8" s="2"/>
      <c r="D8" s="2"/>
      <c r="E8" s="2"/>
      <c r="F8" s="2"/>
      <c r="G8" s="2"/>
      <c r="H8" s="2"/>
      <c r="I8" s="2"/>
      <c r="J8" s="1" t="s">
        <v>134</v>
      </c>
      <c r="K8" s="2"/>
      <c r="L8" s="2"/>
      <c r="M8" s="2"/>
      <c r="N8" s="2"/>
    </row>
    <row r="9" spans="1:14" ht="14.25">
      <c r="A9" s="2"/>
      <c r="B9" s="93" t="s">
        <v>135</v>
      </c>
      <c r="C9" s="393" t="s">
        <v>31</v>
      </c>
      <c r="D9" s="394"/>
      <c r="E9" s="393" t="s">
        <v>314</v>
      </c>
      <c r="F9" s="394"/>
      <c r="G9" s="390" t="s">
        <v>264</v>
      </c>
      <c r="H9" s="390"/>
      <c r="I9" s="391" t="s">
        <v>70</v>
      </c>
      <c r="J9" s="392"/>
      <c r="K9" s="2"/>
      <c r="L9" s="2"/>
      <c r="M9" s="2"/>
      <c r="N9" s="2"/>
    </row>
    <row r="10" spans="1:14" ht="14.25">
      <c r="A10" s="2"/>
      <c r="B10" s="64"/>
      <c r="C10" s="397" t="s">
        <v>133</v>
      </c>
      <c r="D10" s="389"/>
      <c r="E10" s="192" t="s">
        <v>282</v>
      </c>
      <c r="F10" s="298" t="s">
        <v>32</v>
      </c>
      <c r="G10" s="192" t="s">
        <v>282</v>
      </c>
      <c r="H10" s="271" t="s">
        <v>32</v>
      </c>
      <c r="I10" s="192" t="s">
        <v>282</v>
      </c>
      <c r="J10" s="152" t="s">
        <v>32</v>
      </c>
      <c r="K10" s="2"/>
      <c r="L10" s="2"/>
      <c r="M10" s="2"/>
      <c r="N10" s="2"/>
    </row>
    <row r="11" spans="1:14" ht="15" customHeight="1" hidden="1">
      <c r="A11" s="2"/>
      <c r="B11" s="64"/>
      <c r="C11" s="31"/>
      <c r="D11" s="53"/>
      <c r="E11" s="92"/>
      <c r="F11" s="27"/>
      <c r="G11" s="92"/>
      <c r="H11" s="92"/>
      <c r="I11" s="92"/>
      <c r="J11" s="76"/>
      <c r="K11" s="2"/>
      <c r="L11" s="2"/>
      <c r="M11" s="2"/>
      <c r="N11" s="2"/>
    </row>
    <row r="12" spans="1:14" ht="14.25">
      <c r="A12" s="2"/>
      <c r="B12" s="90" t="s">
        <v>2</v>
      </c>
      <c r="C12" s="91" t="s">
        <v>277</v>
      </c>
      <c r="D12" s="53"/>
      <c r="E12" s="270"/>
      <c r="F12" s="27">
        <v>27000000</v>
      </c>
      <c r="G12" s="296"/>
      <c r="H12" s="193"/>
      <c r="I12" s="270" t="s">
        <v>283</v>
      </c>
      <c r="J12" s="76">
        <v>27000000</v>
      </c>
      <c r="K12" s="2"/>
      <c r="L12" s="2"/>
      <c r="M12" s="2"/>
      <c r="N12" s="2"/>
    </row>
    <row r="13" spans="1:14" ht="14.25">
      <c r="A13" s="2"/>
      <c r="B13" s="64"/>
      <c r="C13" s="346" t="s">
        <v>278</v>
      </c>
      <c r="D13" s="347"/>
      <c r="E13" s="27"/>
      <c r="F13" s="27"/>
      <c r="G13" s="296"/>
      <c r="H13" s="193"/>
      <c r="I13" s="27"/>
      <c r="J13" s="76"/>
      <c r="K13" s="2"/>
      <c r="L13" s="2"/>
      <c r="M13" s="2"/>
      <c r="N13" s="2"/>
    </row>
    <row r="14" spans="1:14" ht="14.25">
      <c r="A14" s="2"/>
      <c r="B14" s="64" t="s">
        <v>3</v>
      </c>
      <c r="C14" s="388" t="s">
        <v>279</v>
      </c>
      <c r="D14" s="389"/>
      <c r="E14" s="27"/>
      <c r="F14" s="27">
        <v>4500000</v>
      </c>
      <c r="G14" s="296"/>
      <c r="H14" s="193"/>
      <c r="I14" s="27" t="s">
        <v>284</v>
      </c>
      <c r="J14" s="76">
        <v>4500000</v>
      </c>
      <c r="K14" s="2"/>
      <c r="L14" s="2"/>
      <c r="M14" s="2"/>
      <c r="N14" s="2"/>
    </row>
    <row r="15" spans="1:14" ht="14.25">
      <c r="A15" s="2"/>
      <c r="B15" s="64"/>
      <c r="C15" s="388" t="s">
        <v>280</v>
      </c>
      <c r="D15" s="389"/>
      <c r="E15" s="27"/>
      <c r="F15" s="27"/>
      <c r="G15" s="296"/>
      <c r="H15" s="193"/>
      <c r="I15" s="27"/>
      <c r="J15" s="76"/>
      <c r="K15" s="2"/>
      <c r="L15" s="2"/>
      <c r="M15" s="2"/>
      <c r="N15" s="2"/>
    </row>
    <row r="16" spans="1:14" ht="14.25">
      <c r="A16" s="2"/>
      <c r="B16" s="64" t="s">
        <v>5</v>
      </c>
      <c r="C16" s="346" t="s">
        <v>136</v>
      </c>
      <c r="D16" s="347"/>
      <c r="E16" s="27" t="s">
        <v>285</v>
      </c>
      <c r="F16" s="27">
        <v>36946000</v>
      </c>
      <c r="G16" s="297" t="s">
        <v>328</v>
      </c>
      <c r="H16" s="193">
        <v>-1508000</v>
      </c>
      <c r="I16" s="27" t="s">
        <v>329</v>
      </c>
      <c r="J16" s="76">
        <v>35438000</v>
      </c>
      <c r="K16" s="2"/>
      <c r="L16" s="2"/>
      <c r="M16" s="2"/>
      <c r="N16" s="2"/>
    </row>
    <row r="17" spans="1:14" ht="14.25">
      <c r="A17" s="2"/>
      <c r="B17" s="268" t="s">
        <v>312</v>
      </c>
      <c r="C17" s="346" t="s">
        <v>281</v>
      </c>
      <c r="D17" s="347"/>
      <c r="E17" s="27"/>
      <c r="F17" s="27">
        <v>2927604</v>
      </c>
      <c r="G17" s="296"/>
      <c r="H17" s="269"/>
      <c r="I17" s="27"/>
      <c r="J17" s="191">
        <v>2927604</v>
      </c>
      <c r="K17" s="2"/>
      <c r="L17" s="2"/>
      <c r="M17" s="2"/>
      <c r="N17" s="2"/>
    </row>
    <row r="18" spans="1:14" ht="14.25">
      <c r="A18" s="2"/>
      <c r="B18" s="268" t="s">
        <v>17</v>
      </c>
      <c r="C18" s="346" t="s">
        <v>311</v>
      </c>
      <c r="D18" s="347"/>
      <c r="E18" s="27"/>
      <c r="F18" s="27">
        <v>4770000</v>
      </c>
      <c r="G18" s="296"/>
      <c r="H18" s="269"/>
      <c r="I18" s="27"/>
      <c r="J18" s="191">
        <v>4770000</v>
      </c>
      <c r="K18" s="2"/>
      <c r="L18" s="2"/>
      <c r="M18" s="2"/>
      <c r="N18" s="2"/>
    </row>
    <row r="19" spans="1:14" ht="14.25">
      <c r="A19" s="2"/>
      <c r="B19" s="268" t="s">
        <v>9</v>
      </c>
      <c r="C19" s="346" t="s">
        <v>310</v>
      </c>
      <c r="D19" s="347"/>
      <c r="E19" s="27"/>
      <c r="F19" s="27">
        <v>5181000</v>
      </c>
      <c r="G19" s="296"/>
      <c r="H19" s="269"/>
      <c r="I19" s="27"/>
      <c r="J19" s="191">
        <v>5181000</v>
      </c>
      <c r="K19" s="2"/>
      <c r="L19" s="2"/>
      <c r="M19" s="2"/>
      <c r="N19" s="2"/>
    </row>
    <row r="20" spans="1:14" ht="15" thickBot="1">
      <c r="A20" s="2"/>
      <c r="B20" s="78"/>
      <c r="C20" s="395" t="s">
        <v>30</v>
      </c>
      <c r="D20" s="396"/>
      <c r="E20" s="39"/>
      <c r="F20" s="299">
        <f>SUM(F12:F19)</f>
        <v>81324604</v>
      </c>
      <c r="G20" s="275"/>
      <c r="H20" s="94">
        <f>SUM(H12:H19)</f>
        <v>-1508000</v>
      </c>
      <c r="I20" s="39"/>
      <c r="J20" s="77">
        <f>SUM(J12:J19)</f>
        <v>79816604</v>
      </c>
      <c r="K20" s="2"/>
      <c r="L20" s="2"/>
      <c r="M20" s="2"/>
      <c r="N20" s="2"/>
    </row>
    <row r="21" spans="1:15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/>
    </row>
    <row r="22" spans="1:15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/>
    </row>
    <row r="23" spans="1:15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/>
    </row>
    <row r="24" spans="1:15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/>
    </row>
    <row r="25" spans="1:14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sheetProtection/>
  <mergeCells count="17">
    <mergeCell ref="C20:D20"/>
    <mergeCell ref="C14:D14"/>
    <mergeCell ref="C9:D9"/>
    <mergeCell ref="C10:D10"/>
    <mergeCell ref="C16:D16"/>
    <mergeCell ref="C13:D13"/>
    <mergeCell ref="C17:D17"/>
    <mergeCell ref="C18:D18"/>
    <mergeCell ref="C19:D19"/>
    <mergeCell ref="K4:L4"/>
    <mergeCell ref="A5:L5"/>
    <mergeCell ref="C15:D15"/>
    <mergeCell ref="A6:L6"/>
    <mergeCell ref="A7:L7"/>
    <mergeCell ref="G9:H9"/>
    <mergeCell ref="I9:J9"/>
    <mergeCell ref="E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43">
      <selection activeCell="D61" sqref="D61"/>
    </sheetView>
  </sheetViews>
  <sheetFormatPr defaultColWidth="9.140625" defaultRowHeight="15"/>
  <cols>
    <col min="1" max="1" width="26.28125" style="0" customWidth="1"/>
    <col min="2" max="2" width="15.421875" style="0" customWidth="1"/>
    <col min="3" max="3" width="24.140625" style="0" customWidth="1"/>
    <col min="4" max="4" width="24.8515625" style="0" customWidth="1"/>
    <col min="5" max="5" width="20.00390625" style="0" customWidth="1"/>
    <col min="6" max="6" width="19.140625" style="0" customWidth="1"/>
    <col min="7" max="7" width="17.140625" style="0" customWidth="1"/>
    <col min="8" max="8" width="15.57421875" style="0" customWidth="1"/>
    <col min="9" max="9" width="17.7109375" style="0" customWidth="1"/>
  </cols>
  <sheetData>
    <row r="1" spans="1:9" ht="14.25">
      <c r="A1" s="100"/>
      <c r="I1" s="1" t="s">
        <v>204</v>
      </c>
    </row>
    <row r="2" spans="1:9" ht="16.5" customHeight="1">
      <c r="A2" s="321" t="s">
        <v>286</v>
      </c>
      <c r="B2" s="321"/>
      <c r="C2" s="321"/>
      <c r="D2" s="321"/>
      <c r="E2" s="321"/>
      <c r="F2" s="321"/>
      <c r="G2" s="321"/>
      <c r="H2" s="321"/>
      <c r="I2" s="321"/>
    </row>
    <row r="3" spans="1:9" ht="17.25" customHeight="1">
      <c r="A3" s="321" t="s">
        <v>287</v>
      </c>
      <c r="B3" s="321"/>
      <c r="C3" s="321"/>
      <c r="D3" s="321"/>
      <c r="E3" s="321"/>
      <c r="F3" s="321"/>
      <c r="G3" s="321"/>
      <c r="H3" s="321"/>
      <c r="I3" s="321"/>
    </row>
    <row r="4" spans="1:9" ht="15" thickBot="1">
      <c r="A4" s="100"/>
      <c r="I4" s="194" t="s">
        <v>134</v>
      </c>
    </row>
    <row r="5" spans="1:9" ht="14.25">
      <c r="A5" s="398" t="s">
        <v>288</v>
      </c>
      <c r="B5" s="195" t="s">
        <v>289</v>
      </c>
      <c r="C5" s="195" t="s">
        <v>290</v>
      </c>
      <c r="D5" s="195" t="s">
        <v>291</v>
      </c>
      <c r="E5" s="195" t="s">
        <v>131</v>
      </c>
      <c r="F5" s="195" t="s">
        <v>292</v>
      </c>
      <c r="G5" s="195" t="s">
        <v>191</v>
      </c>
      <c r="H5" s="195" t="s">
        <v>293</v>
      </c>
      <c r="I5" s="400" t="s">
        <v>30</v>
      </c>
    </row>
    <row r="6" spans="1:9" ht="14.25">
      <c r="A6" s="399"/>
      <c r="B6" s="196" t="s">
        <v>28</v>
      </c>
      <c r="C6" s="402" t="s">
        <v>294</v>
      </c>
      <c r="D6" s="402"/>
      <c r="E6" s="402"/>
      <c r="F6" s="402"/>
      <c r="G6" s="402"/>
      <c r="H6" s="402"/>
      <c r="I6" s="401"/>
    </row>
    <row r="7" spans="1:9" ht="15">
      <c r="A7" s="399"/>
      <c r="B7" s="197"/>
      <c r="C7" s="198">
        <v>156</v>
      </c>
      <c r="D7" s="198">
        <v>0</v>
      </c>
      <c r="E7" s="198">
        <v>0</v>
      </c>
      <c r="F7" s="198">
        <v>250</v>
      </c>
      <c r="G7" s="198">
        <v>81</v>
      </c>
      <c r="H7" s="198">
        <v>24</v>
      </c>
      <c r="I7" s="401"/>
    </row>
    <row r="8" spans="1:9" ht="15">
      <c r="A8" s="199" t="s">
        <v>144</v>
      </c>
      <c r="B8" s="200">
        <v>861</v>
      </c>
      <c r="C8" s="201">
        <f>B8*C7</f>
        <v>134316</v>
      </c>
      <c r="D8" s="201">
        <f>0</f>
        <v>0</v>
      </c>
      <c r="E8" s="201">
        <v>0</v>
      </c>
      <c r="F8" s="201">
        <f>B8*250</f>
        <v>215250</v>
      </c>
      <c r="G8" s="201">
        <f>B8*81</f>
        <v>69741</v>
      </c>
      <c r="H8" s="202">
        <v>0</v>
      </c>
      <c r="I8" s="203">
        <f aca="true" t="shared" si="0" ref="I8:I41">SUM(C8:H8)</f>
        <v>419307</v>
      </c>
    </row>
    <row r="9" spans="1:9" ht="15">
      <c r="A9" s="199" t="s">
        <v>145</v>
      </c>
      <c r="B9" s="200">
        <v>682</v>
      </c>
      <c r="C9" s="201">
        <f>B9*C7</f>
        <v>106392</v>
      </c>
      <c r="D9" s="201">
        <f>0</f>
        <v>0</v>
      </c>
      <c r="E9" s="201">
        <v>0</v>
      </c>
      <c r="F9" s="201">
        <f aca="true" t="shared" si="1" ref="F9:F41">B9*250</f>
        <v>170500</v>
      </c>
      <c r="G9" s="201">
        <f aca="true" t="shared" si="2" ref="G9:G34">B9*81</f>
        <v>55242</v>
      </c>
      <c r="H9" s="202">
        <v>0</v>
      </c>
      <c r="I9" s="203">
        <f t="shared" si="0"/>
        <v>332134</v>
      </c>
    </row>
    <row r="10" spans="1:9" ht="15">
      <c r="A10" s="199" t="s">
        <v>146</v>
      </c>
      <c r="B10" s="200">
        <v>214</v>
      </c>
      <c r="C10" s="201">
        <f>B10*C7</f>
        <v>33384</v>
      </c>
      <c r="D10" s="201">
        <f>0</f>
        <v>0</v>
      </c>
      <c r="E10" s="202">
        <v>0</v>
      </c>
      <c r="F10" s="201">
        <f t="shared" si="1"/>
        <v>53500</v>
      </c>
      <c r="G10" s="201">
        <f t="shared" si="2"/>
        <v>17334</v>
      </c>
      <c r="H10" s="202">
        <v>0</v>
      </c>
      <c r="I10" s="203">
        <f t="shared" si="0"/>
        <v>104218</v>
      </c>
    </row>
    <row r="11" spans="1:9" ht="15">
      <c r="A11" s="199" t="s">
        <v>147</v>
      </c>
      <c r="B11" s="200">
        <v>398</v>
      </c>
      <c r="C11" s="202">
        <v>0</v>
      </c>
      <c r="D11" s="201">
        <f>0</f>
        <v>0</v>
      </c>
      <c r="E11" s="202">
        <v>0</v>
      </c>
      <c r="F11" s="201">
        <f t="shared" si="1"/>
        <v>99500</v>
      </c>
      <c r="G11" s="201">
        <f t="shared" si="2"/>
        <v>32238</v>
      </c>
      <c r="H11" s="202">
        <v>0</v>
      </c>
      <c r="I11" s="203">
        <f t="shared" si="0"/>
        <v>131738</v>
      </c>
    </row>
    <row r="12" spans="1:9" ht="15">
      <c r="A12" s="199" t="s">
        <v>148</v>
      </c>
      <c r="B12" s="200">
        <v>69</v>
      </c>
      <c r="C12" s="201">
        <f>B12*C7</f>
        <v>10764</v>
      </c>
      <c r="D12" s="201">
        <f>0</f>
        <v>0</v>
      </c>
      <c r="E12" s="201">
        <v>0</v>
      </c>
      <c r="F12" s="201">
        <f t="shared" si="1"/>
        <v>17250</v>
      </c>
      <c r="G12" s="201">
        <f t="shared" si="2"/>
        <v>5589</v>
      </c>
      <c r="H12" s="201">
        <f>B12*H7</f>
        <v>1656</v>
      </c>
      <c r="I12" s="203">
        <f t="shared" si="0"/>
        <v>35259</v>
      </c>
    </row>
    <row r="13" spans="1:9" ht="15">
      <c r="A13" s="199" t="s">
        <v>303</v>
      </c>
      <c r="B13" s="200">
        <v>251</v>
      </c>
      <c r="C13" s="201">
        <f>B13*C7</f>
        <v>39156</v>
      </c>
      <c r="D13" s="201">
        <f>0</f>
        <v>0</v>
      </c>
      <c r="E13" s="201">
        <v>0</v>
      </c>
      <c r="F13" s="201">
        <f t="shared" si="1"/>
        <v>62750</v>
      </c>
      <c r="G13" s="201">
        <f t="shared" si="2"/>
        <v>20331</v>
      </c>
      <c r="H13" s="202">
        <v>0</v>
      </c>
      <c r="I13" s="203">
        <f t="shared" si="0"/>
        <v>122237</v>
      </c>
    </row>
    <row r="14" spans="1:9" ht="15">
      <c r="A14" s="199" t="s">
        <v>149</v>
      </c>
      <c r="B14" s="200">
        <v>316</v>
      </c>
      <c r="C14" s="201">
        <f>B14*C7</f>
        <v>49296</v>
      </c>
      <c r="D14" s="201">
        <f>0</f>
        <v>0</v>
      </c>
      <c r="E14" s="202">
        <v>0</v>
      </c>
      <c r="F14" s="201">
        <f t="shared" si="1"/>
        <v>79000</v>
      </c>
      <c r="G14" s="201">
        <f>B14*81</f>
        <v>25596</v>
      </c>
      <c r="H14" s="202">
        <v>0</v>
      </c>
      <c r="I14" s="203">
        <f t="shared" si="0"/>
        <v>153892</v>
      </c>
    </row>
    <row r="15" spans="1:9" ht="15">
      <c r="A15" s="199" t="s">
        <v>150</v>
      </c>
      <c r="B15" s="200">
        <v>670</v>
      </c>
      <c r="C15" s="201">
        <f>C7*B15</f>
        <v>104520</v>
      </c>
      <c r="D15" s="201">
        <f>0</f>
        <v>0</v>
      </c>
      <c r="E15" s="201">
        <v>0</v>
      </c>
      <c r="F15" s="201">
        <f t="shared" si="1"/>
        <v>167500</v>
      </c>
      <c r="G15" s="201">
        <f t="shared" si="2"/>
        <v>54270</v>
      </c>
      <c r="H15" s="201">
        <f>B15*24</f>
        <v>16080</v>
      </c>
      <c r="I15" s="203">
        <f t="shared" si="0"/>
        <v>342370</v>
      </c>
    </row>
    <row r="16" spans="1:9" ht="15">
      <c r="A16" s="199" t="s">
        <v>151</v>
      </c>
      <c r="B16" s="200">
        <v>255</v>
      </c>
      <c r="C16" s="201">
        <f>B16*C7</f>
        <v>39780</v>
      </c>
      <c r="D16" s="201">
        <f>0</f>
        <v>0</v>
      </c>
      <c r="E16" s="201">
        <v>0</v>
      </c>
      <c r="F16" s="201">
        <f t="shared" si="1"/>
        <v>63750</v>
      </c>
      <c r="G16" s="201">
        <f t="shared" si="2"/>
        <v>20655</v>
      </c>
      <c r="H16" s="202">
        <v>0</v>
      </c>
      <c r="I16" s="203">
        <f t="shared" si="0"/>
        <v>124185</v>
      </c>
    </row>
    <row r="17" spans="1:9" ht="15">
      <c r="A17" s="199" t="s">
        <v>152</v>
      </c>
      <c r="B17" s="200">
        <v>219</v>
      </c>
      <c r="C17" s="201">
        <f>B17*C7</f>
        <v>34164</v>
      </c>
      <c r="D17" s="201">
        <f>0</f>
        <v>0</v>
      </c>
      <c r="E17" s="201">
        <v>0</v>
      </c>
      <c r="F17" s="201">
        <f t="shared" si="1"/>
        <v>54750</v>
      </c>
      <c r="G17" s="201">
        <f t="shared" si="2"/>
        <v>17739</v>
      </c>
      <c r="H17" s="201">
        <f>B17*24</f>
        <v>5256</v>
      </c>
      <c r="I17" s="203">
        <f t="shared" si="0"/>
        <v>111909</v>
      </c>
    </row>
    <row r="18" spans="1:9" ht="15">
      <c r="A18" s="199" t="s">
        <v>153</v>
      </c>
      <c r="B18" s="201">
        <v>1019</v>
      </c>
      <c r="C18" s="201">
        <f>B18*C7</f>
        <v>158964</v>
      </c>
      <c r="D18" s="201">
        <f>0</f>
        <v>0</v>
      </c>
      <c r="E18" s="201">
        <v>0</v>
      </c>
      <c r="F18" s="201">
        <f t="shared" si="1"/>
        <v>254750</v>
      </c>
      <c r="G18" s="201">
        <f t="shared" si="2"/>
        <v>82539</v>
      </c>
      <c r="H18" s="201">
        <f>B18*24</f>
        <v>24456</v>
      </c>
      <c r="I18" s="203">
        <f t="shared" si="0"/>
        <v>520709</v>
      </c>
    </row>
    <row r="19" spans="1:9" ht="15">
      <c r="A19" s="199" t="s">
        <v>154</v>
      </c>
      <c r="B19" s="200">
        <v>683</v>
      </c>
      <c r="C19" s="201">
        <f>B19*C7</f>
        <v>106548</v>
      </c>
      <c r="D19" s="201">
        <f>0</f>
        <v>0</v>
      </c>
      <c r="E19" s="201">
        <v>0</v>
      </c>
      <c r="F19" s="201">
        <f t="shared" si="1"/>
        <v>170750</v>
      </c>
      <c r="G19" s="201">
        <f t="shared" si="2"/>
        <v>55323</v>
      </c>
      <c r="H19" s="201">
        <f>B19*24</f>
        <v>16392</v>
      </c>
      <c r="I19" s="203">
        <f t="shared" si="0"/>
        <v>349013</v>
      </c>
    </row>
    <row r="20" spans="1:9" ht="15">
      <c r="A20" s="199" t="s">
        <v>155</v>
      </c>
      <c r="B20" s="200">
        <v>262</v>
      </c>
      <c r="C20" s="201">
        <f>B20*C7</f>
        <v>40872</v>
      </c>
      <c r="D20" s="201">
        <f>0</f>
        <v>0</v>
      </c>
      <c r="E20" s="201">
        <v>0</v>
      </c>
      <c r="F20" s="201">
        <f t="shared" si="1"/>
        <v>65500</v>
      </c>
      <c r="G20" s="201">
        <f t="shared" si="2"/>
        <v>21222</v>
      </c>
      <c r="H20" s="202">
        <v>0</v>
      </c>
      <c r="I20" s="203">
        <f t="shared" si="0"/>
        <v>127594</v>
      </c>
    </row>
    <row r="21" spans="1:9" ht="15">
      <c r="A21" s="199" t="s">
        <v>156</v>
      </c>
      <c r="B21" s="200">
        <v>512</v>
      </c>
      <c r="C21" s="201">
        <f>B21*C7</f>
        <v>79872</v>
      </c>
      <c r="D21" s="201">
        <v>0</v>
      </c>
      <c r="E21" s="202">
        <v>0</v>
      </c>
      <c r="F21" s="201">
        <f t="shared" si="1"/>
        <v>128000</v>
      </c>
      <c r="G21" s="202">
        <v>0</v>
      </c>
      <c r="H21" s="201">
        <f>B21*24</f>
        <v>12288</v>
      </c>
      <c r="I21" s="203">
        <f t="shared" si="0"/>
        <v>220160</v>
      </c>
    </row>
    <row r="22" spans="1:9" ht="15">
      <c r="A22" s="199" t="s">
        <v>157</v>
      </c>
      <c r="B22" s="200">
        <v>368</v>
      </c>
      <c r="C22" s="201">
        <f>B22*C7</f>
        <v>57408</v>
      </c>
      <c r="D22" s="202">
        <v>0</v>
      </c>
      <c r="E22" s="201">
        <v>0</v>
      </c>
      <c r="F22" s="201">
        <f t="shared" si="1"/>
        <v>92000</v>
      </c>
      <c r="G22" s="201">
        <f t="shared" si="2"/>
        <v>29808</v>
      </c>
      <c r="H22" s="202">
        <v>0</v>
      </c>
      <c r="I22" s="203">
        <f t="shared" si="0"/>
        <v>179216</v>
      </c>
    </row>
    <row r="23" spans="1:9" ht="15">
      <c r="A23" s="199" t="s">
        <v>158</v>
      </c>
      <c r="B23" s="200">
        <v>289</v>
      </c>
      <c r="C23" s="201">
        <f>B23*C7</f>
        <v>45084</v>
      </c>
      <c r="D23" s="201">
        <f>0</f>
        <v>0</v>
      </c>
      <c r="E23" s="201">
        <v>0</v>
      </c>
      <c r="F23" s="201">
        <f t="shared" si="1"/>
        <v>72250</v>
      </c>
      <c r="G23" s="201">
        <f t="shared" si="2"/>
        <v>23409</v>
      </c>
      <c r="H23" s="202">
        <v>0</v>
      </c>
      <c r="I23" s="203">
        <f t="shared" si="0"/>
        <v>140743</v>
      </c>
    </row>
    <row r="24" spans="1:9" ht="15">
      <c r="A24" s="199" t="s">
        <v>159</v>
      </c>
      <c r="B24" s="200">
        <v>407</v>
      </c>
      <c r="C24" s="202">
        <v>0</v>
      </c>
      <c r="D24" s="201">
        <f>0</f>
        <v>0</v>
      </c>
      <c r="E24" s="202">
        <v>0</v>
      </c>
      <c r="F24" s="201">
        <f t="shared" si="1"/>
        <v>101750</v>
      </c>
      <c r="G24" s="201">
        <f>B24*81</f>
        <v>32967</v>
      </c>
      <c r="H24" s="202">
        <v>0</v>
      </c>
      <c r="I24" s="203">
        <f t="shared" si="0"/>
        <v>134717</v>
      </c>
    </row>
    <row r="25" spans="1:9" ht="15">
      <c r="A25" s="199" t="s">
        <v>160</v>
      </c>
      <c r="B25" s="200">
        <v>370</v>
      </c>
      <c r="C25" s="201">
        <f>B25*C7/2</f>
        <v>28860</v>
      </c>
      <c r="D25" s="201">
        <f>0</f>
        <v>0</v>
      </c>
      <c r="E25" s="201">
        <v>0</v>
      </c>
      <c r="F25" s="201">
        <f t="shared" si="1"/>
        <v>92500</v>
      </c>
      <c r="G25" s="201">
        <f t="shared" si="2"/>
        <v>29970</v>
      </c>
      <c r="H25" s="202">
        <v>0</v>
      </c>
      <c r="I25" s="203">
        <f t="shared" si="0"/>
        <v>151330</v>
      </c>
    </row>
    <row r="26" spans="1:9" ht="15">
      <c r="A26" s="199" t="s">
        <v>161</v>
      </c>
      <c r="B26" s="200">
        <v>740</v>
      </c>
      <c r="C26" s="201">
        <f>B26*C7</f>
        <v>115440</v>
      </c>
      <c r="D26" s="201">
        <f>0</f>
        <v>0</v>
      </c>
      <c r="E26" s="202">
        <v>0</v>
      </c>
      <c r="F26" s="201">
        <f t="shared" si="1"/>
        <v>185000</v>
      </c>
      <c r="G26" s="201">
        <f t="shared" si="2"/>
        <v>59940</v>
      </c>
      <c r="H26" s="201">
        <f>B26*24</f>
        <v>17760</v>
      </c>
      <c r="I26" s="203">
        <f t="shared" si="0"/>
        <v>378140</v>
      </c>
    </row>
    <row r="27" spans="1:9" ht="15">
      <c r="A27" s="199" t="s">
        <v>162</v>
      </c>
      <c r="B27" s="200">
        <v>479</v>
      </c>
      <c r="C27" s="201">
        <f>B27*C7</f>
        <v>74724</v>
      </c>
      <c r="D27" s="201">
        <f>0</f>
        <v>0</v>
      </c>
      <c r="E27" s="202">
        <v>0</v>
      </c>
      <c r="F27" s="201">
        <f t="shared" si="1"/>
        <v>119750</v>
      </c>
      <c r="G27" s="202">
        <v>0</v>
      </c>
      <c r="H27" s="202">
        <v>0</v>
      </c>
      <c r="I27" s="203">
        <f t="shared" si="0"/>
        <v>194474</v>
      </c>
    </row>
    <row r="28" spans="1:9" ht="15">
      <c r="A28" s="199" t="s">
        <v>163</v>
      </c>
      <c r="B28" s="204">
        <v>626</v>
      </c>
      <c r="C28" s="201">
        <f>B28*C45</f>
        <v>97656</v>
      </c>
      <c r="D28" s="201">
        <f>0</f>
        <v>0</v>
      </c>
      <c r="E28" s="202">
        <v>0</v>
      </c>
      <c r="F28" s="201">
        <f t="shared" si="1"/>
        <v>156500</v>
      </c>
      <c r="G28" s="202">
        <v>0</v>
      </c>
      <c r="H28" s="202">
        <v>0</v>
      </c>
      <c r="I28" s="203">
        <f t="shared" si="0"/>
        <v>254156</v>
      </c>
    </row>
    <row r="29" spans="1:9" ht="15">
      <c r="A29" s="199" t="s">
        <v>164</v>
      </c>
      <c r="B29" s="200">
        <v>487</v>
      </c>
      <c r="C29" s="201">
        <f>B29*C45</f>
        <v>75972</v>
      </c>
      <c r="D29" s="201">
        <f>0</f>
        <v>0</v>
      </c>
      <c r="E29" s="201">
        <v>0</v>
      </c>
      <c r="F29" s="201">
        <f t="shared" si="1"/>
        <v>121750</v>
      </c>
      <c r="G29" s="201">
        <f t="shared" si="2"/>
        <v>39447</v>
      </c>
      <c r="H29" s="202">
        <v>0</v>
      </c>
      <c r="I29" s="203">
        <f t="shared" si="0"/>
        <v>237169</v>
      </c>
    </row>
    <row r="30" spans="1:9" ht="15">
      <c r="A30" s="199" t="s">
        <v>165</v>
      </c>
      <c r="B30" s="200">
        <v>744</v>
      </c>
      <c r="C30" s="201">
        <f>B30*C45</f>
        <v>116064</v>
      </c>
      <c r="D30" s="202">
        <v>0</v>
      </c>
      <c r="E30" s="202">
        <v>0</v>
      </c>
      <c r="F30" s="201">
        <f t="shared" si="1"/>
        <v>186000</v>
      </c>
      <c r="G30" s="201">
        <f t="shared" si="2"/>
        <v>60264</v>
      </c>
      <c r="H30" s="202">
        <v>0</v>
      </c>
      <c r="I30" s="203">
        <f t="shared" si="0"/>
        <v>362328</v>
      </c>
    </row>
    <row r="31" spans="1:9" ht="15">
      <c r="A31" s="199" t="s">
        <v>166</v>
      </c>
      <c r="B31" s="201">
        <v>1204</v>
      </c>
      <c r="C31" s="201">
        <f>B31*C45</f>
        <v>187824</v>
      </c>
      <c r="D31" s="201">
        <f>0</f>
        <v>0</v>
      </c>
      <c r="E31" s="201">
        <v>0</v>
      </c>
      <c r="F31" s="201">
        <f t="shared" si="1"/>
        <v>301000</v>
      </c>
      <c r="G31" s="201">
        <f t="shared" si="2"/>
        <v>97524</v>
      </c>
      <c r="H31" s="201">
        <f aca="true" t="shared" si="3" ref="H31:H36">B31*24</f>
        <v>28896</v>
      </c>
      <c r="I31" s="203">
        <f t="shared" si="0"/>
        <v>615244</v>
      </c>
    </row>
    <row r="32" spans="1:9" ht="15">
      <c r="A32" s="199" t="s">
        <v>295</v>
      </c>
      <c r="B32" s="200">
        <v>521</v>
      </c>
      <c r="C32" s="201">
        <f>B32*156</f>
        <v>81276</v>
      </c>
      <c r="D32" s="201">
        <f>0</f>
        <v>0</v>
      </c>
      <c r="E32" s="201">
        <v>0</v>
      </c>
      <c r="F32" s="201">
        <f t="shared" si="1"/>
        <v>130250</v>
      </c>
      <c r="G32" s="201">
        <f t="shared" si="2"/>
        <v>42201</v>
      </c>
      <c r="H32" s="201">
        <f t="shared" si="3"/>
        <v>12504</v>
      </c>
      <c r="I32" s="203">
        <f t="shared" si="0"/>
        <v>266231</v>
      </c>
    </row>
    <row r="33" spans="1:9" ht="15">
      <c r="A33" s="199" t="s">
        <v>167</v>
      </c>
      <c r="B33" s="200">
        <v>530</v>
      </c>
      <c r="C33" s="201">
        <f aca="true" t="shared" si="4" ref="C33:C41">B33*156</f>
        <v>82680</v>
      </c>
      <c r="D33" s="201">
        <f>0</f>
        <v>0</v>
      </c>
      <c r="E33" s="202">
        <v>0</v>
      </c>
      <c r="F33" s="201">
        <f t="shared" si="1"/>
        <v>132500</v>
      </c>
      <c r="G33" s="202">
        <v>0</v>
      </c>
      <c r="H33" s="201">
        <f t="shared" si="3"/>
        <v>12720</v>
      </c>
      <c r="I33" s="203">
        <f t="shared" si="0"/>
        <v>227900</v>
      </c>
    </row>
    <row r="34" spans="1:9" ht="15">
      <c r="A34" s="199" t="s">
        <v>168</v>
      </c>
      <c r="B34" s="200">
        <v>409</v>
      </c>
      <c r="C34" s="201">
        <f t="shared" si="4"/>
        <v>63804</v>
      </c>
      <c r="D34" s="202">
        <v>0</v>
      </c>
      <c r="E34" s="201">
        <v>0</v>
      </c>
      <c r="F34" s="201">
        <f t="shared" si="1"/>
        <v>102250</v>
      </c>
      <c r="G34" s="201">
        <f t="shared" si="2"/>
        <v>33129</v>
      </c>
      <c r="H34" s="201">
        <f t="shared" si="3"/>
        <v>9816</v>
      </c>
      <c r="I34" s="203">
        <f t="shared" si="0"/>
        <v>208999</v>
      </c>
    </row>
    <row r="35" spans="1:9" ht="15">
      <c r="A35" s="199" t="s">
        <v>169</v>
      </c>
      <c r="B35" s="200">
        <v>765</v>
      </c>
      <c r="C35" s="201">
        <f t="shared" si="4"/>
        <v>119340</v>
      </c>
      <c r="D35" s="201">
        <v>0</v>
      </c>
      <c r="E35" s="202">
        <v>0</v>
      </c>
      <c r="F35" s="201">
        <f t="shared" si="1"/>
        <v>191250</v>
      </c>
      <c r="G35" s="202">
        <v>0</v>
      </c>
      <c r="H35" s="201">
        <f t="shared" si="3"/>
        <v>18360</v>
      </c>
      <c r="I35" s="203">
        <f t="shared" si="0"/>
        <v>328950</v>
      </c>
    </row>
    <row r="36" spans="1:9" ht="15">
      <c r="A36" s="199" t="s">
        <v>170</v>
      </c>
      <c r="B36" s="201">
        <v>1019</v>
      </c>
      <c r="C36" s="201">
        <f t="shared" si="4"/>
        <v>158964</v>
      </c>
      <c r="D36" s="201">
        <v>0</v>
      </c>
      <c r="E36" s="201">
        <v>0</v>
      </c>
      <c r="F36" s="201">
        <f t="shared" si="1"/>
        <v>254750</v>
      </c>
      <c r="G36" s="201">
        <f>B36*81</f>
        <v>82539</v>
      </c>
      <c r="H36" s="201">
        <f t="shared" si="3"/>
        <v>24456</v>
      </c>
      <c r="I36" s="203">
        <f t="shared" si="0"/>
        <v>520709</v>
      </c>
    </row>
    <row r="37" spans="1:9" ht="15">
      <c r="A37" s="199" t="s">
        <v>171</v>
      </c>
      <c r="B37" s="200">
        <v>758</v>
      </c>
      <c r="C37" s="201">
        <f t="shared" si="4"/>
        <v>118248</v>
      </c>
      <c r="D37" s="202">
        <v>0</v>
      </c>
      <c r="E37" s="202">
        <v>0</v>
      </c>
      <c r="F37" s="201">
        <f t="shared" si="1"/>
        <v>189500</v>
      </c>
      <c r="G37" s="202">
        <v>0</v>
      </c>
      <c r="H37" s="202">
        <v>0</v>
      </c>
      <c r="I37" s="203">
        <f t="shared" si="0"/>
        <v>307748</v>
      </c>
    </row>
    <row r="38" spans="1:9" ht="15">
      <c r="A38" s="199" t="s">
        <v>172</v>
      </c>
      <c r="B38" s="200">
        <v>646</v>
      </c>
      <c r="C38" s="201">
        <f t="shared" si="4"/>
        <v>100776</v>
      </c>
      <c r="D38" s="201">
        <f>0</f>
        <v>0</v>
      </c>
      <c r="E38" s="202">
        <v>0</v>
      </c>
      <c r="F38" s="201">
        <f t="shared" si="1"/>
        <v>161500</v>
      </c>
      <c r="G38" s="201">
        <f>B38*81</f>
        <v>52326</v>
      </c>
      <c r="H38" s="202">
        <v>0</v>
      </c>
      <c r="I38" s="203">
        <f t="shared" si="0"/>
        <v>314602</v>
      </c>
    </row>
    <row r="39" spans="1:9" ht="15">
      <c r="A39" s="199" t="s">
        <v>173</v>
      </c>
      <c r="B39" s="200">
        <v>383</v>
      </c>
      <c r="C39" s="201">
        <f t="shared" si="4"/>
        <v>59748</v>
      </c>
      <c r="D39" s="201">
        <f>0</f>
        <v>0</v>
      </c>
      <c r="E39" s="201">
        <v>0</v>
      </c>
      <c r="F39" s="201">
        <f t="shared" si="1"/>
        <v>95750</v>
      </c>
      <c r="G39" s="201">
        <f>B39*81</f>
        <v>31023</v>
      </c>
      <c r="H39" s="202">
        <v>0</v>
      </c>
      <c r="I39" s="203">
        <f t="shared" si="0"/>
        <v>186521</v>
      </c>
    </row>
    <row r="40" spans="1:9" ht="15">
      <c r="A40" s="199" t="s">
        <v>174</v>
      </c>
      <c r="B40" s="200">
        <v>581</v>
      </c>
      <c r="C40" s="201">
        <f t="shared" si="4"/>
        <v>90636</v>
      </c>
      <c r="D40" s="201">
        <f>0</f>
        <v>0</v>
      </c>
      <c r="E40" s="201">
        <v>0</v>
      </c>
      <c r="F40" s="201">
        <f t="shared" si="1"/>
        <v>145250</v>
      </c>
      <c r="G40" s="201">
        <f>B40*81</f>
        <v>47061</v>
      </c>
      <c r="H40" s="202">
        <v>0</v>
      </c>
      <c r="I40" s="203">
        <f t="shared" si="0"/>
        <v>282947</v>
      </c>
    </row>
    <row r="41" spans="1:9" ht="15.75" thickBot="1">
      <c r="A41" s="205" t="s">
        <v>175</v>
      </c>
      <c r="B41" s="206">
        <v>580</v>
      </c>
      <c r="C41" s="207">
        <f t="shared" si="4"/>
        <v>90480</v>
      </c>
      <c r="D41" s="207">
        <f>0</f>
        <v>0</v>
      </c>
      <c r="E41" s="208">
        <v>0</v>
      </c>
      <c r="F41" s="207">
        <f t="shared" si="1"/>
        <v>145000</v>
      </c>
      <c r="G41" s="207">
        <f>B41*81</f>
        <v>46980</v>
      </c>
      <c r="H41" s="207">
        <f>B41*24</f>
        <v>13920</v>
      </c>
      <c r="I41" s="209">
        <f t="shared" si="0"/>
        <v>296380</v>
      </c>
    </row>
    <row r="42" spans="1:9" ht="15" thickBot="1">
      <c r="A42" s="210"/>
      <c r="B42" s="11"/>
      <c r="C42" s="211"/>
      <c r="D42" s="2"/>
      <c r="E42" s="2"/>
      <c r="F42" s="212"/>
      <c r="G42" s="2"/>
      <c r="H42" s="2"/>
      <c r="I42" s="212"/>
    </row>
    <row r="43" spans="1:9" ht="14.25">
      <c r="A43" s="398" t="s">
        <v>288</v>
      </c>
      <c r="B43" s="195" t="s">
        <v>296</v>
      </c>
      <c r="C43" s="195" t="s">
        <v>290</v>
      </c>
      <c r="D43" s="195" t="s">
        <v>291</v>
      </c>
      <c r="E43" s="195" t="s">
        <v>131</v>
      </c>
      <c r="F43" s="195" t="s">
        <v>292</v>
      </c>
      <c r="G43" s="195" t="s">
        <v>191</v>
      </c>
      <c r="H43" s="195" t="s">
        <v>293</v>
      </c>
      <c r="I43" s="403" t="s">
        <v>30</v>
      </c>
    </row>
    <row r="44" spans="1:9" ht="14.25">
      <c r="A44" s="399"/>
      <c r="B44" s="196" t="s">
        <v>28</v>
      </c>
      <c r="C44" s="402" t="s">
        <v>297</v>
      </c>
      <c r="D44" s="402"/>
      <c r="E44" s="402"/>
      <c r="F44" s="402"/>
      <c r="G44" s="402"/>
      <c r="H44" s="402"/>
      <c r="I44" s="404"/>
    </row>
    <row r="45" spans="1:9" ht="15">
      <c r="A45" s="399"/>
      <c r="B45" s="213"/>
      <c r="C45" s="198">
        <v>156</v>
      </c>
      <c r="D45" s="198">
        <v>0</v>
      </c>
      <c r="E45" s="198">
        <v>0</v>
      </c>
      <c r="F45" s="198">
        <v>250</v>
      </c>
      <c r="G45" s="198">
        <v>81</v>
      </c>
      <c r="H45" s="198">
        <v>24</v>
      </c>
      <c r="I45" s="404"/>
    </row>
    <row r="46" spans="1:9" ht="15">
      <c r="A46" s="199" t="s">
        <v>176</v>
      </c>
      <c r="B46" s="200">
        <v>713</v>
      </c>
      <c r="C46" s="201">
        <f>B46*156</f>
        <v>111228</v>
      </c>
      <c r="D46" s="201">
        <f>0</f>
        <v>0</v>
      </c>
      <c r="E46" s="201">
        <v>0</v>
      </c>
      <c r="F46" s="201">
        <f>B46*250</f>
        <v>178250</v>
      </c>
      <c r="G46" s="201">
        <f>B46*81</f>
        <v>57753</v>
      </c>
      <c r="H46" s="201">
        <f>B46*24</f>
        <v>17112</v>
      </c>
      <c r="I46" s="203">
        <f>SUM(C46:H46)</f>
        <v>364343</v>
      </c>
    </row>
    <row r="47" spans="1:9" ht="15">
      <c r="A47" s="204" t="s">
        <v>177</v>
      </c>
      <c r="B47" s="200">
        <v>915</v>
      </c>
      <c r="C47" s="201">
        <f>B47*156</f>
        <v>142740</v>
      </c>
      <c r="D47" s="202">
        <v>0</v>
      </c>
      <c r="E47" s="201">
        <v>0</v>
      </c>
      <c r="F47" s="201">
        <f>B47*250</f>
        <v>228750</v>
      </c>
      <c r="G47" s="201">
        <f>B47*81</f>
        <v>74115</v>
      </c>
      <c r="H47" s="202">
        <v>0</v>
      </c>
      <c r="I47" s="214">
        <f>SUM(C47:H47)</f>
        <v>445605</v>
      </c>
    </row>
    <row r="48" spans="1:9" ht="15">
      <c r="A48" s="215" t="s">
        <v>178</v>
      </c>
      <c r="B48" s="216">
        <v>108</v>
      </c>
      <c r="C48" s="217">
        <v>16848</v>
      </c>
      <c r="D48" s="217">
        <f>0</f>
        <v>0</v>
      </c>
      <c r="E48" s="217">
        <f>0</f>
        <v>0</v>
      </c>
      <c r="F48" s="217">
        <f>B48*250</f>
        <v>27000</v>
      </c>
      <c r="G48" s="217">
        <f>B48*81</f>
        <v>8748</v>
      </c>
      <c r="H48" s="217">
        <f>B48*24</f>
        <v>2592</v>
      </c>
      <c r="I48" s="218">
        <f aca="true" t="shared" si="5" ref="I48:I60">SUM(C48:H48)</f>
        <v>55188</v>
      </c>
    </row>
    <row r="49" spans="1:9" ht="15">
      <c r="A49" s="219" t="s">
        <v>179</v>
      </c>
      <c r="B49" s="200">
        <v>217</v>
      </c>
      <c r="C49" s="220">
        <v>33852</v>
      </c>
      <c r="D49" s="220">
        <f>0</f>
        <v>0</v>
      </c>
      <c r="E49" s="220">
        <f>0</f>
        <v>0</v>
      </c>
      <c r="F49" s="220">
        <f aca="true" t="shared" si="6" ref="F49:F61">B49*250</f>
        <v>54250</v>
      </c>
      <c r="G49" s="220">
        <f aca="true" t="shared" si="7" ref="G49:G60">B49*81</f>
        <v>17577</v>
      </c>
      <c r="H49" s="221">
        <v>0</v>
      </c>
      <c r="I49" s="222">
        <f t="shared" si="5"/>
        <v>105679</v>
      </c>
    </row>
    <row r="50" spans="1:9" ht="15">
      <c r="A50" s="219" t="s">
        <v>180</v>
      </c>
      <c r="B50" s="200">
        <v>975</v>
      </c>
      <c r="C50" s="220">
        <v>152100</v>
      </c>
      <c r="D50" s="220">
        <f>0</f>
        <v>0</v>
      </c>
      <c r="E50" s="220">
        <f>0</f>
        <v>0</v>
      </c>
      <c r="F50" s="220">
        <f t="shared" si="6"/>
        <v>243750</v>
      </c>
      <c r="G50" s="220">
        <f t="shared" si="7"/>
        <v>78975</v>
      </c>
      <c r="H50" s="223">
        <f>B50*24</f>
        <v>23400</v>
      </c>
      <c r="I50" s="222">
        <f t="shared" si="5"/>
        <v>498225</v>
      </c>
    </row>
    <row r="51" spans="1:9" ht="15">
      <c r="A51" s="219" t="s">
        <v>298</v>
      </c>
      <c r="B51" s="200">
        <v>281</v>
      </c>
      <c r="C51" s="220">
        <v>43836</v>
      </c>
      <c r="D51" s="220">
        <f>0</f>
        <v>0</v>
      </c>
      <c r="E51" s="220">
        <f>0</f>
        <v>0</v>
      </c>
      <c r="F51" s="220">
        <f t="shared" si="6"/>
        <v>70250</v>
      </c>
      <c r="G51" s="220">
        <f t="shared" si="7"/>
        <v>22761</v>
      </c>
      <c r="H51" s="223">
        <f>B51*24</f>
        <v>6744</v>
      </c>
      <c r="I51" s="222">
        <f t="shared" si="5"/>
        <v>143591</v>
      </c>
    </row>
    <row r="52" spans="1:9" ht="15">
      <c r="A52" s="219" t="s">
        <v>181</v>
      </c>
      <c r="B52" s="200">
        <v>593</v>
      </c>
      <c r="C52" s="220">
        <v>92508</v>
      </c>
      <c r="D52" s="220">
        <f>0</f>
        <v>0</v>
      </c>
      <c r="E52" s="220">
        <f>0</f>
        <v>0</v>
      </c>
      <c r="F52" s="220">
        <f t="shared" si="6"/>
        <v>148250</v>
      </c>
      <c r="G52" s="220">
        <f t="shared" si="7"/>
        <v>48033</v>
      </c>
      <c r="H52" s="223">
        <f>B52*24</f>
        <v>14232</v>
      </c>
      <c r="I52" s="222">
        <f t="shared" si="5"/>
        <v>303023</v>
      </c>
    </row>
    <row r="53" spans="1:9" ht="15">
      <c r="A53" s="219" t="s">
        <v>182</v>
      </c>
      <c r="B53" s="200">
        <v>369</v>
      </c>
      <c r="C53" s="220">
        <v>57564</v>
      </c>
      <c r="D53" s="220">
        <f>0</f>
        <v>0</v>
      </c>
      <c r="E53" s="220">
        <f>0</f>
        <v>0</v>
      </c>
      <c r="F53" s="220">
        <f t="shared" si="6"/>
        <v>92250</v>
      </c>
      <c r="G53" s="220">
        <f t="shared" si="7"/>
        <v>29889</v>
      </c>
      <c r="H53" s="223">
        <f>B53*24</f>
        <v>8856</v>
      </c>
      <c r="I53" s="222">
        <f t="shared" si="5"/>
        <v>188559</v>
      </c>
    </row>
    <row r="54" spans="1:9" ht="15">
      <c r="A54" s="219" t="s">
        <v>183</v>
      </c>
      <c r="B54" s="201">
        <v>1232</v>
      </c>
      <c r="C54" s="220">
        <v>192192</v>
      </c>
      <c r="D54" s="220">
        <f>0</f>
        <v>0</v>
      </c>
      <c r="E54" s="220">
        <f>0</f>
        <v>0</v>
      </c>
      <c r="F54" s="220">
        <f t="shared" si="6"/>
        <v>308000</v>
      </c>
      <c r="G54" s="220">
        <f t="shared" si="7"/>
        <v>99792</v>
      </c>
      <c r="H54" s="223">
        <f>B54*24</f>
        <v>29568</v>
      </c>
      <c r="I54" s="222">
        <f t="shared" si="5"/>
        <v>629552</v>
      </c>
    </row>
    <row r="55" spans="1:9" ht="15">
      <c r="A55" s="219" t="s">
        <v>184</v>
      </c>
      <c r="B55" s="200">
        <v>874</v>
      </c>
      <c r="C55" s="220">
        <v>136344</v>
      </c>
      <c r="D55" s="220">
        <f>0</f>
        <v>0</v>
      </c>
      <c r="E55" s="220">
        <f>0</f>
        <v>0</v>
      </c>
      <c r="F55" s="220">
        <f t="shared" si="6"/>
        <v>218500</v>
      </c>
      <c r="G55" s="220">
        <f t="shared" si="7"/>
        <v>70794</v>
      </c>
      <c r="H55" s="221">
        <v>0</v>
      </c>
      <c r="I55" s="222">
        <f t="shared" si="5"/>
        <v>425638</v>
      </c>
    </row>
    <row r="56" spans="1:9" ht="15">
      <c r="A56" s="219" t="s">
        <v>185</v>
      </c>
      <c r="B56" s="201">
        <v>1409</v>
      </c>
      <c r="C56" s="220">
        <v>219804</v>
      </c>
      <c r="D56" s="220">
        <f>0</f>
        <v>0</v>
      </c>
      <c r="E56" s="220">
        <f>0</f>
        <v>0</v>
      </c>
      <c r="F56" s="220">
        <f t="shared" si="6"/>
        <v>352250</v>
      </c>
      <c r="G56" s="220">
        <f t="shared" si="7"/>
        <v>114129</v>
      </c>
      <c r="H56" s="221">
        <v>0</v>
      </c>
      <c r="I56" s="222">
        <f t="shared" si="5"/>
        <v>686183</v>
      </c>
    </row>
    <row r="57" spans="1:9" ht="15">
      <c r="A57" s="219" t="s">
        <v>186</v>
      </c>
      <c r="B57" s="200">
        <v>576</v>
      </c>
      <c r="C57" s="220">
        <v>89856</v>
      </c>
      <c r="D57" s="220">
        <f>0</f>
        <v>0</v>
      </c>
      <c r="E57" s="220">
        <f>0</f>
        <v>0</v>
      </c>
      <c r="F57" s="220">
        <f t="shared" si="6"/>
        <v>144000</v>
      </c>
      <c r="G57" s="220">
        <f t="shared" si="7"/>
        <v>46656</v>
      </c>
      <c r="H57" s="223">
        <f>B57*24</f>
        <v>13824</v>
      </c>
      <c r="I57" s="222">
        <f t="shared" si="5"/>
        <v>294336</v>
      </c>
    </row>
    <row r="58" spans="1:9" ht="15">
      <c r="A58" s="219" t="s">
        <v>188</v>
      </c>
      <c r="B58" s="201">
        <v>1568</v>
      </c>
      <c r="C58" s="220">
        <v>244608</v>
      </c>
      <c r="D58" s="220">
        <f>0</f>
        <v>0</v>
      </c>
      <c r="E58" s="220">
        <f>0</f>
        <v>0</v>
      </c>
      <c r="F58" s="220">
        <f t="shared" si="6"/>
        <v>392000</v>
      </c>
      <c r="G58" s="220">
        <f t="shared" si="7"/>
        <v>127008</v>
      </c>
      <c r="H58" s="223">
        <f>B58*24</f>
        <v>37632</v>
      </c>
      <c r="I58" s="222">
        <f t="shared" si="5"/>
        <v>801248</v>
      </c>
    </row>
    <row r="59" spans="1:9" ht="15">
      <c r="A59" s="219" t="s">
        <v>187</v>
      </c>
      <c r="B59" s="200">
        <v>176</v>
      </c>
      <c r="C59" s="220">
        <v>27456</v>
      </c>
      <c r="D59" s="220">
        <f>0</f>
        <v>0</v>
      </c>
      <c r="E59" s="221">
        <v>0</v>
      </c>
      <c r="F59" s="220">
        <f t="shared" si="6"/>
        <v>44000</v>
      </c>
      <c r="G59" s="272">
        <v>0</v>
      </c>
      <c r="H59" s="223">
        <f>B59*24</f>
        <v>4224</v>
      </c>
      <c r="I59" s="222">
        <f t="shared" si="5"/>
        <v>75680</v>
      </c>
    </row>
    <row r="60" spans="1:9" ht="15.75" thickBot="1">
      <c r="A60" s="224" t="s">
        <v>189</v>
      </c>
      <c r="B60" s="225">
        <v>246</v>
      </c>
      <c r="C60" s="226">
        <v>38376</v>
      </c>
      <c r="D60" s="227">
        <v>0</v>
      </c>
      <c r="E60" s="228">
        <v>0</v>
      </c>
      <c r="F60" s="226">
        <f t="shared" si="6"/>
        <v>61500</v>
      </c>
      <c r="G60" s="226">
        <f t="shared" si="7"/>
        <v>19926</v>
      </c>
      <c r="H60" s="228">
        <f>B60*24</f>
        <v>5904</v>
      </c>
      <c r="I60" s="229">
        <f t="shared" si="5"/>
        <v>125706</v>
      </c>
    </row>
    <row r="61" spans="1:9" ht="15.75" thickBot="1">
      <c r="A61" s="230" t="s">
        <v>30</v>
      </c>
      <c r="B61" s="231">
        <v>28569</v>
      </c>
      <c r="C61" s="232">
        <v>4302324</v>
      </c>
      <c r="D61" s="232">
        <v>0</v>
      </c>
      <c r="E61" s="233">
        <v>0</v>
      </c>
      <c r="F61" s="232">
        <f t="shared" si="6"/>
        <v>7142250</v>
      </c>
      <c r="G61" s="233">
        <f>G64*81</f>
        <v>2002563</v>
      </c>
      <c r="H61" s="234">
        <f>H64*24</f>
        <v>378648</v>
      </c>
      <c r="I61" s="235">
        <v>13825785</v>
      </c>
    </row>
    <row r="62" spans="1:9" ht="14.25">
      <c r="A62" s="236" t="s">
        <v>299</v>
      </c>
      <c r="B62" s="405"/>
      <c r="C62" s="407">
        <v>47</v>
      </c>
      <c r="D62" s="409">
        <v>43</v>
      </c>
      <c r="E62" s="407">
        <v>34</v>
      </c>
      <c r="F62" s="411">
        <v>49</v>
      </c>
      <c r="G62" s="407">
        <v>42</v>
      </c>
      <c r="H62" s="411">
        <v>25</v>
      </c>
      <c r="I62" s="407"/>
    </row>
    <row r="63" spans="1:9" ht="15" thickBot="1">
      <c r="A63" s="237" t="s">
        <v>300</v>
      </c>
      <c r="B63" s="406"/>
      <c r="C63" s="408"/>
      <c r="D63" s="410"/>
      <c r="E63" s="408"/>
      <c r="F63" s="412"/>
      <c r="G63" s="408"/>
      <c r="H63" s="412"/>
      <c r="I63" s="408"/>
    </row>
    <row r="64" spans="1:9" ht="14.25">
      <c r="A64" s="238" t="s">
        <v>301</v>
      </c>
      <c r="B64" s="413"/>
      <c r="C64" s="407">
        <v>27764</v>
      </c>
      <c r="D64" s="407">
        <v>25129</v>
      </c>
      <c r="E64" s="407">
        <v>20678</v>
      </c>
      <c r="F64" s="411">
        <v>28569</v>
      </c>
      <c r="G64" s="407">
        <v>24723</v>
      </c>
      <c r="H64" s="411">
        <v>15777</v>
      </c>
      <c r="I64" s="417"/>
    </row>
    <row r="65" spans="1:9" ht="15" thickBot="1">
      <c r="A65" s="239" t="s">
        <v>302</v>
      </c>
      <c r="B65" s="414"/>
      <c r="C65" s="415"/>
      <c r="D65" s="415"/>
      <c r="E65" s="415"/>
      <c r="F65" s="416"/>
      <c r="G65" s="415"/>
      <c r="H65" s="416"/>
      <c r="I65" s="415"/>
    </row>
  </sheetData>
  <sheetProtection/>
  <mergeCells count="24">
    <mergeCell ref="H62:H63"/>
    <mergeCell ref="I62:I63"/>
    <mergeCell ref="B64:B65"/>
    <mergeCell ref="C64:C65"/>
    <mergeCell ref="D64:D65"/>
    <mergeCell ref="E64:E65"/>
    <mergeCell ref="F64:F65"/>
    <mergeCell ref="G64:G65"/>
    <mergeCell ref="H64:H65"/>
    <mergeCell ref="I64:I65"/>
    <mergeCell ref="B62:B63"/>
    <mergeCell ref="C62:C63"/>
    <mergeCell ref="D62:D63"/>
    <mergeCell ref="E62:E63"/>
    <mergeCell ref="F62:F63"/>
    <mergeCell ref="G62:G63"/>
    <mergeCell ref="A2:I2"/>
    <mergeCell ref="A3:I3"/>
    <mergeCell ref="A5:A7"/>
    <mergeCell ref="I5:I7"/>
    <mergeCell ref="C6:H6"/>
    <mergeCell ref="A43:A45"/>
    <mergeCell ref="I43:I45"/>
    <mergeCell ref="C44:H44"/>
  </mergeCells>
  <printOptions/>
  <pageMargins left="0.75" right="0.75" top="1" bottom="1.61" header="0.5" footer="0.5"/>
  <pageSetup horizontalDpi="600" verticalDpi="600" orientation="landscape" paperSize="9" scale="64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Pápai Többcélú Kistérségi Társulás</dc:creator>
  <cp:keywords/>
  <dc:description/>
  <cp:lastModifiedBy>VLG</cp:lastModifiedBy>
  <cp:lastPrinted>2016-08-29T09:32:42Z</cp:lastPrinted>
  <dcterms:created xsi:type="dcterms:W3CDTF">2009-01-19T13:48:24Z</dcterms:created>
  <dcterms:modified xsi:type="dcterms:W3CDTF">2016-08-30T12:07:11Z</dcterms:modified>
  <cp:category/>
  <cp:version/>
  <cp:contentType/>
  <cp:contentStatus/>
</cp:coreProperties>
</file>